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1"/>
  <workbookPr/>
  <mc:AlternateContent xmlns:mc="http://schemas.openxmlformats.org/markup-compatibility/2006">
    <mc:Choice Requires="x15">
      <x15ac:absPath xmlns:x15ac="http://schemas.microsoft.com/office/spreadsheetml/2010/11/ac" url="/Users/sophie/Documents/synchrojpk/JPK 39/Documentation/2025/"/>
    </mc:Choice>
  </mc:AlternateContent>
  <xr:revisionPtr revIDLastSave="0" documentId="13_ncr:1_{82D6A6F6-78DC-7046-B7E7-3090986282F2}" xr6:coauthVersionLast="47" xr6:coauthVersionMax="47" xr10:uidLastSave="{00000000-0000-0000-0000-000000000000}"/>
  <bookViews>
    <workbookView xWindow="5960" yWindow="2660" windowWidth="27420" windowHeight="15960" xr2:uid="{00000000-000D-0000-FFFF-FFFF00000000}"/>
  </bookViews>
  <sheets>
    <sheet name="JPK 39 FR-UK" sheetId="16" r:id="rId1"/>
    <sheet name="Prix 39" sheetId="15" state="hidden" r:id="rId2"/>
  </sheets>
  <externalReferences>
    <externalReference r:id="rId3"/>
  </externalReferences>
  <definedNames>
    <definedName name="Liste">[1]Feuil1!$F$2:$F$5</definedName>
    <definedName name="_xlnm.Print_Area" localSheetId="0">'JPK 39 FR-UK'!$B$1:$H$115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5" l="1"/>
  <c r="L4" i="15"/>
  <c r="L5" i="15"/>
  <c r="L6" i="15"/>
  <c r="L7" i="15"/>
  <c r="L8" i="15"/>
  <c r="L9" i="15"/>
  <c r="L10" i="15"/>
  <c r="L11" i="15"/>
  <c r="L12" i="15"/>
  <c r="L13" i="15"/>
  <c r="L14" i="15"/>
  <c r="L15" i="15"/>
  <c r="L16" i="15"/>
  <c r="L17" i="15"/>
  <c r="L18" i="15"/>
  <c r="L19" i="15"/>
  <c r="L20" i="15"/>
  <c r="L21" i="15"/>
  <c r="L22" i="15"/>
  <c r="L23" i="15"/>
  <c r="L24" i="15"/>
  <c r="L25" i="15"/>
  <c r="L26" i="15"/>
  <c r="L27" i="15"/>
  <c r="L28" i="15"/>
  <c r="L29" i="15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51" i="15"/>
  <c r="L52" i="15"/>
  <c r="L53" i="15"/>
  <c r="L54" i="15"/>
  <c r="L55" i="15"/>
  <c r="L56" i="15"/>
  <c r="L57" i="15"/>
  <c r="L58" i="15"/>
  <c r="L59" i="15"/>
  <c r="L60" i="15"/>
  <c r="L61" i="15"/>
  <c r="L62" i="15"/>
  <c r="L63" i="15"/>
  <c r="L64" i="15"/>
  <c r="L65" i="15"/>
  <c r="L66" i="15"/>
  <c r="L67" i="15"/>
  <c r="L68" i="15"/>
  <c r="L69" i="15"/>
  <c r="L70" i="15"/>
  <c r="L71" i="15"/>
  <c r="L72" i="15"/>
  <c r="L73" i="15"/>
  <c r="L74" i="15"/>
  <c r="L75" i="15"/>
  <c r="L76" i="15"/>
  <c r="L77" i="15"/>
  <c r="L78" i="15"/>
  <c r="L79" i="15"/>
  <c r="L80" i="15"/>
  <c r="L81" i="15"/>
  <c r="L82" i="15"/>
  <c r="L83" i="15"/>
  <c r="L84" i="15"/>
  <c r="L85" i="15"/>
  <c r="L86" i="15"/>
  <c r="L87" i="15"/>
  <c r="L88" i="15"/>
  <c r="L89" i="15"/>
  <c r="L90" i="15"/>
  <c r="L91" i="15"/>
  <c r="L92" i="15"/>
  <c r="L93" i="15"/>
  <c r="L94" i="15"/>
  <c r="L95" i="15"/>
  <c r="L96" i="15"/>
  <c r="L97" i="15"/>
  <c r="L98" i="15"/>
  <c r="L99" i="15"/>
  <c r="L100" i="15"/>
  <c r="L101" i="15"/>
  <c r="L102" i="15"/>
  <c r="L103" i="15"/>
  <c r="L104" i="15"/>
  <c r="L105" i="15"/>
  <c r="L106" i="15"/>
  <c r="L107" i="15"/>
  <c r="L108" i="15"/>
  <c r="L109" i="15"/>
  <c r="L110" i="15"/>
  <c r="L111" i="15"/>
  <c r="L112" i="15"/>
  <c r="L113" i="15"/>
  <c r="L114" i="15"/>
  <c r="L115" i="15"/>
  <c r="L116" i="15"/>
  <c r="L117" i="15"/>
  <c r="L118" i="15"/>
  <c r="L119" i="15"/>
  <c r="L120" i="15"/>
  <c r="L121" i="15"/>
  <c r="L122" i="15"/>
  <c r="L123" i="15"/>
  <c r="L124" i="15"/>
  <c r="L125" i="15"/>
  <c r="L126" i="15"/>
  <c r="L127" i="15"/>
  <c r="L128" i="15"/>
  <c r="L129" i="15"/>
  <c r="L130" i="15"/>
  <c r="L131" i="15"/>
  <c r="L132" i="15"/>
  <c r="L133" i="15"/>
  <c r="L134" i="15"/>
  <c r="L135" i="15"/>
  <c r="L136" i="15"/>
  <c r="L137" i="15"/>
  <c r="L138" i="15"/>
  <c r="L139" i="15"/>
  <c r="L140" i="15"/>
  <c r="L141" i="15"/>
  <c r="L142" i="15"/>
  <c r="L143" i="15"/>
  <c r="L144" i="15"/>
  <c r="L145" i="15"/>
  <c r="L146" i="15"/>
  <c r="L147" i="15"/>
  <c r="L148" i="15"/>
  <c r="L149" i="15"/>
  <c r="L150" i="15"/>
  <c r="L151" i="15"/>
  <c r="L152" i="15"/>
  <c r="L153" i="15"/>
  <c r="L154" i="15"/>
  <c r="L155" i="15"/>
  <c r="L156" i="15"/>
  <c r="L157" i="15"/>
  <c r="L158" i="15"/>
  <c r="L159" i="15"/>
  <c r="L160" i="15"/>
  <c r="L161" i="15"/>
  <c r="L162" i="15"/>
  <c r="L163" i="15"/>
  <c r="L164" i="15"/>
  <c r="L165" i="15"/>
  <c r="L166" i="15"/>
  <c r="L167" i="15"/>
  <c r="L168" i="15"/>
  <c r="L169" i="15"/>
  <c r="L170" i="15"/>
  <c r="L171" i="15"/>
  <c r="L172" i="15"/>
  <c r="L173" i="15"/>
  <c r="L174" i="15"/>
  <c r="L175" i="15"/>
  <c r="L176" i="15"/>
  <c r="L177" i="15"/>
  <c r="L178" i="15"/>
  <c r="L179" i="15"/>
  <c r="L180" i="15"/>
  <c r="L181" i="15"/>
  <c r="L182" i="15"/>
  <c r="L183" i="15"/>
  <c r="L184" i="15"/>
  <c r="L185" i="15"/>
  <c r="L186" i="15"/>
  <c r="L187" i="15"/>
  <c r="L188" i="15"/>
  <c r="L189" i="15"/>
  <c r="L190" i="15"/>
  <c r="L191" i="15"/>
  <c r="L192" i="15"/>
  <c r="L193" i="15"/>
  <c r="L194" i="15"/>
  <c r="L195" i="15"/>
  <c r="L196" i="15"/>
  <c r="L197" i="15"/>
  <c r="L198" i="15"/>
  <c r="L199" i="15"/>
  <c r="L200" i="15"/>
  <c r="L201" i="15"/>
  <c r="L202" i="15"/>
  <c r="L203" i="15"/>
  <c r="L204" i="15"/>
  <c r="L205" i="15"/>
  <c r="L206" i="15"/>
  <c r="L207" i="15"/>
  <c r="L208" i="15"/>
  <c r="L209" i="15"/>
  <c r="L210" i="15"/>
  <c r="L211" i="15"/>
  <c r="L212" i="15"/>
  <c r="L213" i="15"/>
  <c r="L214" i="15"/>
  <c r="L215" i="15"/>
  <c r="L216" i="15"/>
  <c r="L217" i="15"/>
  <c r="L218" i="15"/>
  <c r="L219" i="15"/>
  <c r="L220" i="15"/>
  <c r="L221" i="15"/>
  <c r="L222" i="15"/>
  <c r="L223" i="15"/>
  <c r="L224" i="15"/>
  <c r="L225" i="15"/>
  <c r="L226" i="15"/>
  <c r="L227" i="15"/>
  <c r="L228" i="15"/>
  <c r="L229" i="15"/>
  <c r="L230" i="15"/>
  <c r="L231" i="15"/>
  <c r="L232" i="15"/>
  <c r="L233" i="15"/>
  <c r="L234" i="15"/>
  <c r="L235" i="15"/>
  <c r="L236" i="15"/>
  <c r="L237" i="15"/>
  <c r="L238" i="15"/>
  <c r="L239" i="15"/>
  <c r="L240" i="15"/>
  <c r="L241" i="15"/>
  <c r="L242" i="15"/>
  <c r="L243" i="15"/>
  <c r="L244" i="15"/>
  <c r="L245" i="15"/>
  <c r="L246" i="15"/>
  <c r="L247" i="15"/>
  <c r="L248" i="15"/>
  <c r="L249" i="15"/>
  <c r="L250" i="15"/>
  <c r="L251" i="15"/>
  <c r="L252" i="15"/>
  <c r="L253" i="15"/>
  <c r="L254" i="15"/>
  <c r="L255" i="15"/>
  <c r="L256" i="15"/>
  <c r="L257" i="15"/>
  <c r="L258" i="15"/>
  <c r="L259" i="15"/>
  <c r="L260" i="15"/>
  <c r="L261" i="15"/>
  <c r="L262" i="15"/>
  <c r="L263" i="15"/>
  <c r="L264" i="15"/>
  <c r="L265" i="15"/>
  <c r="L266" i="15"/>
  <c r="L267" i="15"/>
  <c r="L268" i="15"/>
  <c r="L269" i="15"/>
  <c r="L270" i="15"/>
  <c r="L271" i="15"/>
  <c r="L272" i="15"/>
  <c r="L273" i="15"/>
  <c r="L274" i="15"/>
  <c r="L275" i="15"/>
  <c r="L276" i="15"/>
  <c r="L277" i="15"/>
  <c r="L278" i="15"/>
  <c r="L279" i="15"/>
  <c r="L280" i="15"/>
  <c r="L281" i="15"/>
  <c r="L282" i="15"/>
  <c r="L283" i="15"/>
  <c r="L284" i="15"/>
  <c r="L285" i="15"/>
  <c r="L286" i="15"/>
  <c r="L287" i="15"/>
  <c r="L288" i="15"/>
  <c r="L289" i="15"/>
  <c r="L3" i="15"/>
  <c r="N14" i="15"/>
  <c r="N17" i="15"/>
  <c r="N18" i="15"/>
  <c r="N19" i="15"/>
  <c r="N30" i="15"/>
  <c r="N33" i="15"/>
  <c r="N34" i="15"/>
  <c r="N35" i="15"/>
  <c r="N46" i="15"/>
  <c r="N49" i="15"/>
  <c r="N50" i="15"/>
  <c r="N51" i="15"/>
  <c r="N62" i="15"/>
  <c r="N66" i="15"/>
  <c r="N67" i="15"/>
  <c r="N81" i="15"/>
  <c r="N82" i="15"/>
  <c r="N83" i="15"/>
  <c r="N94" i="15"/>
  <c r="N97" i="15"/>
  <c r="N98" i="15"/>
  <c r="N99" i="15"/>
  <c r="N110" i="15"/>
  <c r="N113" i="15"/>
  <c r="N114" i="15"/>
  <c r="N115" i="15"/>
  <c r="N118" i="15"/>
  <c r="N129" i="15"/>
  <c r="N130" i="15"/>
  <c r="N131" i="15"/>
  <c r="N134" i="15"/>
  <c r="N142" i="15"/>
  <c r="N145" i="15"/>
  <c r="N146" i="15"/>
  <c r="N147" i="15"/>
  <c r="N150" i="15"/>
  <c r="N161" i="15"/>
  <c r="N162" i="15"/>
  <c r="N163" i="15"/>
  <c r="N166" i="15"/>
  <c r="N174" i="15"/>
  <c r="N177" i="15"/>
  <c r="N178" i="15"/>
  <c r="N179" i="15"/>
  <c r="N190" i="15"/>
  <c r="N193" i="15"/>
  <c r="N194" i="15"/>
  <c r="N195" i="15"/>
  <c r="N198" i="15"/>
  <c r="N206" i="15"/>
  <c r="N209" i="15"/>
  <c r="N210" i="15"/>
  <c r="N211" i="15"/>
  <c r="N214" i="15"/>
  <c r="N222" i="15"/>
  <c r="N225" i="15"/>
  <c r="N226" i="15"/>
  <c r="N227" i="15"/>
  <c r="N230" i="15"/>
  <c r="N238" i="15"/>
  <c r="N241" i="15"/>
  <c r="N242" i="15"/>
  <c r="N243" i="15"/>
  <c r="N246" i="15"/>
  <c r="N254" i="15"/>
  <c r="N257" i="15"/>
  <c r="N258" i="15"/>
  <c r="N259" i="15"/>
  <c r="N262" i="15"/>
  <c r="N270" i="15"/>
  <c r="N273" i="15"/>
  <c r="N274" i="15"/>
  <c r="N275" i="15"/>
  <c r="N286" i="15"/>
  <c r="N289" i="15"/>
  <c r="N4" i="15"/>
  <c r="N7" i="15"/>
  <c r="N8" i="15"/>
  <c r="G15" i="16"/>
  <c r="F15" i="16" s="1" a="1"/>
  <c r="F15" i="16" s="1"/>
  <c r="G16" i="16"/>
  <c r="F16" i="16" a="1"/>
  <c r="F16" i="16"/>
  <c r="N13" i="15"/>
  <c r="N15" i="15"/>
  <c r="N16" i="15"/>
  <c r="N24" i="15"/>
  <c r="N27" i="15"/>
  <c r="N28" i="15"/>
  <c r="N29" i="15"/>
  <c r="N31" i="15"/>
  <c r="N32" i="15"/>
  <c r="N40" i="15"/>
  <c r="N44" i="15"/>
  <c r="N45" i="15"/>
  <c r="N47" i="15"/>
  <c r="N48" i="15"/>
  <c r="N56" i="15"/>
  <c r="N60" i="15"/>
  <c r="N61" i="15"/>
  <c r="N63" i="15"/>
  <c r="N64" i="15"/>
  <c r="N65" i="15"/>
  <c r="N72" i="15"/>
  <c r="N76" i="15"/>
  <c r="N77" i="15"/>
  <c r="N78" i="15"/>
  <c r="N79" i="15"/>
  <c r="N80" i="15"/>
  <c r="N88" i="15"/>
  <c r="N91" i="15"/>
  <c r="N92" i="15"/>
  <c r="N93" i="15"/>
  <c r="N95" i="15"/>
  <c r="N96" i="15"/>
  <c r="N104" i="15"/>
  <c r="N108" i="15"/>
  <c r="N109" i="15"/>
  <c r="N111" i="15"/>
  <c r="N112" i="15"/>
  <c r="N120" i="15"/>
  <c r="N124" i="15"/>
  <c r="N125" i="15"/>
  <c r="N126" i="15"/>
  <c r="N127" i="15"/>
  <c r="N128" i="15"/>
  <c r="N136" i="15"/>
  <c r="N139" i="15"/>
  <c r="N140" i="15"/>
  <c r="N141" i="15"/>
  <c r="N143" i="15"/>
  <c r="N144" i="15"/>
  <c r="N155" i="15"/>
  <c r="N156" i="15"/>
  <c r="N157" i="15"/>
  <c r="N158" i="15"/>
  <c r="N159" i="15"/>
  <c r="N160" i="15"/>
  <c r="N168" i="15"/>
  <c r="N172" i="15"/>
  <c r="N173" i="15"/>
  <c r="N175" i="15"/>
  <c r="N176" i="15"/>
  <c r="N184" i="15"/>
  <c r="N188" i="15"/>
  <c r="N189" i="15"/>
  <c r="N191" i="15"/>
  <c r="N192" i="15"/>
  <c r="N203" i="15"/>
  <c r="N204" i="15"/>
  <c r="N205" i="15"/>
  <c r="N207" i="15"/>
  <c r="N208" i="15"/>
  <c r="N216" i="15"/>
  <c r="N220" i="15"/>
  <c r="N221" i="15"/>
  <c r="N223" i="15"/>
  <c r="N224" i="15"/>
  <c r="N237" i="15"/>
  <c r="N239" i="15"/>
  <c r="N240" i="15"/>
  <c r="N251" i="15"/>
  <c r="N253" i="15"/>
  <c r="N255" i="15"/>
  <c r="N256" i="15"/>
  <c r="N268" i="15"/>
  <c r="N271" i="15"/>
  <c r="N280" i="15"/>
  <c r="N285" i="15"/>
  <c r="N287" i="15"/>
  <c r="N288" i="15"/>
  <c r="G90" i="16"/>
  <c r="F90" i="16" s="1" a="1"/>
  <c r="F90" i="16" s="1"/>
  <c r="M210" i="15"/>
  <c r="G72" i="16"/>
  <c r="F72" i="16" s="1" a="1"/>
  <c r="F72" i="16" s="1"/>
  <c r="M130" i="15"/>
  <c r="M98" i="15"/>
  <c r="M82" i="15"/>
  <c r="N54" i="15"/>
  <c r="G30" i="16"/>
  <c r="F30" i="16" s="1" a="1"/>
  <c r="F30" i="16" s="1"/>
  <c r="N38" i="15"/>
  <c r="N21" i="15"/>
  <c r="M18" i="15"/>
  <c r="N5" i="15"/>
  <c r="N3" i="15"/>
  <c r="N9" i="15"/>
  <c r="N10" i="15"/>
  <c r="N11" i="15"/>
  <c r="N12" i="15"/>
  <c r="N20" i="15"/>
  <c r="N22" i="15"/>
  <c r="N23" i="15"/>
  <c r="N25" i="15"/>
  <c r="N26" i="15"/>
  <c r="N36" i="15"/>
  <c r="N37" i="15"/>
  <c r="N39" i="15"/>
  <c r="N41" i="15"/>
  <c r="N42" i="15"/>
  <c r="N43" i="15"/>
  <c r="N52" i="15"/>
  <c r="N53" i="15"/>
  <c r="N55" i="15"/>
  <c r="N57" i="15"/>
  <c r="N58" i="15"/>
  <c r="N59" i="15"/>
  <c r="N68" i="15"/>
  <c r="N69" i="15"/>
  <c r="N70" i="15"/>
  <c r="N71" i="15"/>
  <c r="N73" i="15"/>
  <c r="N74" i="15"/>
  <c r="N75" i="15"/>
  <c r="N84" i="15"/>
  <c r="N85" i="15"/>
  <c r="N86" i="15"/>
  <c r="N87" i="15"/>
  <c r="N89" i="15"/>
  <c r="N90" i="15"/>
  <c r="N100" i="15"/>
  <c r="N101" i="15"/>
  <c r="N102" i="15"/>
  <c r="N103" i="15"/>
  <c r="N105" i="15"/>
  <c r="N106" i="15"/>
  <c r="N107" i="15"/>
  <c r="N116" i="15"/>
  <c r="N117" i="15"/>
  <c r="N119" i="15"/>
  <c r="N121" i="15"/>
  <c r="N122" i="15"/>
  <c r="N123" i="15"/>
  <c r="N132" i="15"/>
  <c r="N133" i="15"/>
  <c r="N135" i="15"/>
  <c r="N137" i="15"/>
  <c r="N138" i="15"/>
  <c r="N148" i="15"/>
  <c r="N149" i="15"/>
  <c r="N151" i="15"/>
  <c r="N152" i="15"/>
  <c r="N153" i="15"/>
  <c r="N154" i="15"/>
  <c r="N164" i="15"/>
  <c r="N165" i="15"/>
  <c r="N167" i="15"/>
  <c r="N169" i="15"/>
  <c r="N170" i="15"/>
  <c r="N171" i="15"/>
  <c r="N180" i="15"/>
  <c r="N181" i="15"/>
  <c r="N182" i="15"/>
  <c r="N183" i="15"/>
  <c r="N185" i="15"/>
  <c r="N186" i="15"/>
  <c r="N187" i="15"/>
  <c r="N196" i="15"/>
  <c r="N197" i="15"/>
  <c r="N199" i="15"/>
  <c r="N200" i="15"/>
  <c r="N201" i="15"/>
  <c r="N202" i="15"/>
  <c r="N212" i="15"/>
  <c r="N213" i="15"/>
  <c r="N215" i="15"/>
  <c r="N217" i="15"/>
  <c r="N218" i="15"/>
  <c r="N219" i="15"/>
  <c r="N228" i="15"/>
  <c r="N229" i="15"/>
  <c r="N231" i="15"/>
  <c r="N232" i="15"/>
  <c r="N233" i="15"/>
  <c r="N234" i="15"/>
  <c r="N235" i="15"/>
  <c r="N236" i="15"/>
  <c r="N244" i="15"/>
  <c r="N245" i="15"/>
  <c r="N247" i="15"/>
  <c r="N248" i="15"/>
  <c r="N249" i="15"/>
  <c r="N250" i="15"/>
  <c r="N252" i="15"/>
  <c r="N260" i="15"/>
  <c r="N261" i="15"/>
  <c r="N263" i="15"/>
  <c r="N264" i="15"/>
  <c r="N265" i="15"/>
  <c r="N266" i="15"/>
  <c r="N267" i="15"/>
  <c r="N269" i="15"/>
  <c r="N272" i="15"/>
  <c r="N276" i="15"/>
  <c r="N277" i="15"/>
  <c r="N278" i="15"/>
  <c r="N279" i="15"/>
  <c r="N281" i="15"/>
  <c r="N282" i="15"/>
  <c r="N283" i="15"/>
  <c r="N284" i="15"/>
  <c r="N6" i="15"/>
  <c r="M6" i="15"/>
  <c r="M5" i="15"/>
  <c r="M7" i="15"/>
  <c r="M8" i="15"/>
  <c r="M9" i="15"/>
  <c r="M10" i="15"/>
  <c r="M11" i="15"/>
  <c r="M12" i="15"/>
  <c r="M13" i="15"/>
  <c r="M14" i="15"/>
  <c r="M15" i="15"/>
  <c r="M16" i="15"/>
  <c r="M17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160" i="15"/>
  <c r="M161" i="15"/>
  <c r="M163" i="15"/>
  <c r="M164" i="15"/>
  <c r="M165" i="15"/>
  <c r="M166" i="15"/>
  <c r="M167" i="15"/>
  <c r="M168" i="15"/>
  <c r="M169" i="15"/>
  <c r="M170" i="15"/>
  <c r="M171" i="15"/>
  <c r="M172" i="15"/>
  <c r="M173" i="15"/>
  <c r="M174" i="15"/>
  <c r="M175" i="15"/>
  <c r="M176" i="15"/>
  <c r="M177" i="15"/>
  <c r="M179" i="15"/>
  <c r="M180" i="15"/>
  <c r="M181" i="15"/>
  <c r="M182" i="15"/>
  <c r="M183" i="15"/>
  <c r="M184" i="15"/>
  <c r="M185" i="15"/>
  <c r="M186" i="15"/>
  <c r="M187" i="15"/>
  <c r="M188" i="15"/>
  <c r="M189" i="15"/>
  <c r="M190" i="15"/>
  <c r="M191" i="15"/>
  <c r="M192" i="15"/>
  <c r="M193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1" i="15"/>
  <c r="M212" i="15"/>
  <c r="M213" i="15"/>
  <c r="M214" i="15"/>
  <c r="M215" i="15"/>
  <c r="M216" i="15"/>
  <c r="M217" i="15"/>
  <c r="M218" i="15"/>
  <c r="M219" i="15"/>
  <c r="M220" i="15"/>
  <c r="M221" i="15"/>
  <c r="M222" i="15"/>
  <c r="M223" i="15"/>
  <c r="M224" i="15"/>
  <c r="M225" i="15"/>
  <c r="M227" i="15"/>
  <c r="M228" i="15"/>
  <c r="M229" i="15"/>
  <c r="M230" i="15"/>
  <c r="M231" i="15"/>
  <c r="M232" i="15"/>
  <c r="M233" i="15"/>
  <c r="M234" i="15"/>
  <c r="M235" i="15"/>
  <c r="M236" i="15"/>
  <c r="M237" i="15"/>
  <c r="M238" i="15"/>
  <c r="M239" i="15"/>
  <c r="M240" i="15"/>
  <c r="M241" i="15"/>
  <c r="M243" i="15"/>
  <c r="M244" i="15"/>
  <c r="M245" i="15"/>
  <c r="M246" i="15"/>
  <c r="M247" i="15"/>
  <c r="M248" i="15"/>
  <c r="M249" i="15"/>
  <c r="M250" i="15"/>
  <c r="M251" i="15"/>
  <c r="M252" i="15"/>
  <c r="M253" i="15"/>
  <c r="M254" i="15"/>
  <c r="M255" i="15"/>
  <c r="M256" i="15"/>
  <c r="M257" i="15"/>
  <c r="M259" i="15"/>
  <c r="M260" i="15"/>
  <c r="M261" i="15"/>
  <c r="M262" i="15"/>
  <c r="M263" i="15"/>
  <c r="M264" i="15"/>
  <c r="M265" i="15"/>
  <c r="M266" i="15"/>
  <c r="M267" i="15"/>
  <c r="M268" i="15"/>
  <c r="M269" i="15"/>
  <c r="M270" i="15"/>
  <c r="M271" i="15"/>
  <c r="M272" i="15"/>
  <c r="M273" i="15"/>
  <c r="M275" i="15"/>
  <c r="M276" i="15"/>
  <c r="M277" i="15"/>
  <c r="M278" i="15"/>
  <c r="M279" i="15"/>
  <c r="M280" i="15"/>
  <c r="M281" i="15"/>
  <c r="M282" i="15"/>
  <c r="M283" i="15"/>
  <c r="M284" i="15"/>
  <c r="M285" i="15"/>
  <c r="M286" i="15"/>
  <c r="M287" i="15"/>
  <c r="M288" i="15"/>
  <c r="M289" i="15"/>
  <c r="M3" i="15"/>
  <c r="G97" i="16"/>
  <c r="F97" i="16" a="1"/>
  <c r="F97" i="16"/>
  <c r="G58" i="16"/>
  <c r="F58" i="16" s="1" a="1"/>
  <c r="F58" i="16" s="1"/>
  <c r="G102" i="16"/>
  <c r="F102" i="16" a="1"/>
  <c r="F102" i="16"/>
  <c r="G85" i="16"/>
  <c r="F85" i="16" s="1" a="1"/>
  <c r="F85" i="16" s="1"/>
  <c r="G84" i="16"/>
  <c r="F84" i="16" a="1"/>
  <c r="F84" i="16"/>
  <c r="G43" i="16"/>
  <c r="F43" i="16" s="1" a="1"/>
  <c r="F43" i="16" s="1"/>
  <c r="G62" i="16"/>
  <c r="F62" i="16" s="1" a="1"/>
  <c r="F62" i="16" s="1"/>
  <c r="G69" i="16"/>
  <c r="F69" i="16" s="1" a="1"/>
  <c r="F69" i="16" s="1"/>
  <c r="G83" i="16"/>
  <c r="F83" i="16" s="1" a="1"/>
  <c r="F83" i="16" s="1"/>
  <c r="G86" i="16"/>
  <c r="F86" i="16" a="1"/>
  <c r="F86" i="16"/>
  <c r="G51" i="16"/>
  <c r="F51" i="16" s="1" a="1"/>
  <c r="F51" i="16" s="1"/>
  <c r="G39" i="16"/>
  <c r="F39" i="16" a="1"/>
  <c r="F39" i="16" s="1"/>
  <c r="G42" i="16"/>
  <c r="F42" i="16" s="1" a="1"/>
  <c r="F42" i="16" s="1"/>
  <c r="G41" i="16"/>
  <c r="F41" i="16" s="1" a="1"/>
  <c r="F41" i="16" s="1"/>
  <c r="G91" i="16"/>
  <c r="F91" i="16" a="1"/>
  <c r="F91" i="16"/>
  <c r="G96" i="16"/>
  <c r="F96" i="16" a="1"/>
  <c r="F96" i="16"/>
  <c r="G89" i="16"/>
  <c r="F89" i="16" s="1" a="1"/>
  <c r="F89" i="16" s="1"/>
  <c r="G75" i="16"/>
  <c r="F75" i="16" a="1"/>
  <c r="F75" i="16"/>
  <c r="G263" i="15"/>
  <c r="G61" i="16"/>
  <c r="F61" i="16" s="1" a="1"/>
  <c r="F61" i="16" s="1"/>
  <c r="G52" i="16"/>
  <c r="F52" i="16" s="1" a="1"/>
  <c r="F52" i="16" s="1"/>
  <c r="G87" i="16"/>
  <c r="F87" i="16" s="1" a="1"/>
  <c r="F87" i="16" s="1"/>
  <c r="G53" i="16"/>
  <c r="F53" i="16" s="1" a="1"/>
  <c r="F53" i="16" s="1"/>
  <c r="G47" i="16"/>
  <c r="F47" i="16" a="1"/>
  <c r="F47" i="16"/>
  <c r="G36" i="16"/>
  <c r="F36" i="16" a="1"/>
  <c r="F36" i="16"/>
  <c r="G35" i="16"/>
  <c r="F35" i="16" s="1" a="1"/>
  <c r="F35" i="16" s="1"/>
  <c r="G31" i="16"/>
  <c r="F31" i="16" s="1" a="1"/>
  <c r="F31" i="16" s="1"/>
  <c r="G29" i="16"/>
  <c r="F29" i="16" s="1" a="1"/>
  <c r="F29" i="16" s="1"/>
  <c r="G22" i="16"/>
  <c r="F22" i="16" s="1" a="1"/>
  <c r="F22" i="16" s="1"/>
  <c r="G17" i="16"/>
  <c r="F17" i="16" a="1"/>
  <c r="F17" i="16"/>
  <c r="G100" i="16"/>
  <c r="F100" i="16" s="1" a="1"/>
  <c r="F100" i="16" s="1"/>
  <c r="G73" i="16"/>
  <c r="F73" i="16" s="1" a="1"/>
  <c r="F73" i="16" s="1"/>
  <c r="G13" i="16"/>
  <c r="F13" i="16" a="1"/>
  <c r="F13" i="16"/>
  <c r="G18" i="16"/>
  <c r="F18" i="16" a="1"/>
  <c r="F18" i="16"/>
  <c r="G19" i="16"/>
  <c r="F19" i="16" s="1" a="1"/>
  <c r="F19" i="16" s="1"/>
  <c r="G23" i="16"/>
  <c r="F23" i="16" a="1"/>
  <c r="F23" i="16"/>
  <c r="G24" i="16"/>
  <c r="F24" i="16" a="1"/>
  <c r="F24" i="16"/>
  <c r="G25" i="16"/>
  <c r="F25" i="16" a="1"/>
  <c r="F25" i="16"/>
  <c r="G26" i="16"/>
  <c r="F26" i="16" a="1"/>
  <c r="F26" i="16"/>
  <c r="G27" i="16"/>
  <c r="F27" i="16" a="1"/>
  <c r="F27" i="16"/>
  <c r="G28" i="16"/>
  <c r="F28" i="16" s="1" a="1"/>
  <c r="F28" i="16" s="1"/>
  <c r="G33" i="16"/>
  <c r="F33" i="16" s="1" a="1"/>
  <c r="F33" i="16" s="1"/>
  <c r="G34" i="16"/>
  <c r="F34" i="16" s="1" a="1"/>
  <c r="F34" i="16" s="1"/>
  <c r="G37" i="16"/>
  <c r="F37" i="16" s="1" a="1"/>
  <c r="F37" i="16" s="1"/>
  <c r="G40" i="16"/>
  <c r="F40" i="16" a="1"/>
  <c r="F40" i="16"/>
  <c r="G44" i="16"/>
  <c r="F44" i="16" s="1" a="1"/>
  <c r="F44" i="16" s="1"/>
  <c r="G45" i="16"/>
  <c r="F45" i="16" a="1"/>
  <c r="F45" i="16"/>
  <c r="G46" i="16"/>
  <c r="F46" i="16" a="1"/>
  <c r="F46" i="16"/>
  <c r="G48" i="16"/>
  <c r="F48" i="16" s="1" a="1"/>
  <c r="F48" i="16" s="1"/>
  <c r="G50" i="16"/>
  <c r="F50" i="16" s="1" a="1"/>
  <c r="F50" i="16" s="1"/>
  <c r="G54" i="16"/>
  <c r="F54" i="16" s="1" a="1"/>
  <c r="F54" i="16" s="1"/>
  <c r="G55" i="16"/>
  <c r="F55" i="16" s="1" a="1"/>
  <c r="F55" i="16" s="1"/>
  <c r="G57" i="16"/>
  <c r="F57" i="16" a="1"/>
  <c r="F57" i="16"/>
  <c r="G59" i="16"/>
  <c r="F59" i="16" s="1" a="1"/>
  <c r="F59" i="16" s="1"/>
  <c r="G60" i="16"/>
  <c r="F60" i="16" s="1" a="1"/>
  <c r="F60" i="16" s="1"/>
  <c r="G63" i="16"/>
  <c r="F63" i="16" s="1" a="1"/>
  <c r="F63" i="16" s="1"/>
  <c r="G64" i="16"/>
  <c r="F64" i="16" s="1" a="1"/>
  <c r="F64" i="16" s="1"/>
  <c r="G65" i="16"/>
  <c r="F65" i="16" a="1"/>
  <c r="F65" i="16"/>
  <c r="G66" i="16"/>
  <c r="F66" i="16" s="1" a="1"/>
  <c r="F66" i="16" s="1"/>
  <c r="G67" i="16"/>
  <c r="F67" i="16" s="1" a="1"/>
  <c r="F67" i="16" s="1"/>
  <c r="G68" i="16"/>
  <c r="F68" i="16" s="1" a="1"/>
  <c r="F68" i="16" s="1"/>
  <c r="G74" i="16"/>
  <c r="F74" i="16" a="1"/>
  <c r="F74" i="16"/>
  <c r="G76" i="16"/>
  <c r="F76" i="16" a="1"/>
  <c r="F76" i="16"/>
  <c r="G77" i="16"/>
  <c r="F77" i="16" s="1" a="1"/>
  <c r="F77" i="16" s="1"/>
  <c r="G78" i="16"/>
  <c r="F78" i="16" s="1" a="1"/>
  <c r="F78" i="16" s="1"/>
  <c r="G79" i="16"/>
  <c r="F79" i="16" s="1" a="1"/>
  <c r="F79" i="16" s="1"/>
  <c r="G80" i="16"/>
  <c r="F80" i="16" a="1"/>
  <c r="F80" i="16"/>
  <c r="G81" i="16"/>
  <c r="F81" i="16" s="1" a="1"/>
  <c r="F81" i="16" s="1"/>
  <c r="G88" i="16"/>
  <c r="F88" i="16" a="1"/>
  <c r="F88" i="16"/>
  <c r="G92" i="16"/>
  <c r="F92" i="16" s="1" a="1"/>
  <c r="F92" i="16" s="1"/>
  <c r="G94" i="16"/>
  <c r="F94" i="16" s="1" a="1"/>
  <c r="F94" i="16" s="1"/>
  <c r="G95" i="16"/>
  <c r="F95" i="16" s="1" a="1"/>
  <c r="F95" i="16" s="1"/>
  <c r="G98" i="16"/>
  <c r="F98" i="16" a="1"/>
  <c r="F98" i="16"/>
  <c r="G99" i="16"/>
  <c r="F99" i="16" a="1"/>
  <c r="F99" i="16"/>
  <c r="G104" i="16"/>
  <c r="F104" i="16" s="1" a="1"/>
  <c r="F104" i="16" s="1"/>
  <c r="G106" i="16"/>
  <c r="F106" i="16" s="1" a="1"/>
  <c r="F106" i="16" s="1"/>
  <c r="F11" i="16"/>
  <c r="G101" i="16"/>
  <c r="F101" i="16" a="1"/>
  <c r="F101" i="16"/>
  <c r="M4" i="15"/>
  <c r="G56" i="16"/>
  <c r="F56" i="16" s="1" a="1"/>
  <c r="F56" i="16" s="1"/>
  <c r="G20" i="16"/>
  <c r="G82" i="16"/>
  <c r="F82" i="16" s="1" a="1"/>
  <c r="F82" i="16" s="1"/>
  <c r="M274" i="15"/>
  <c r="M258" i="15"/>
  <c r="M242" i="15"/>
  <c r="M226" i="15"/>
  <c r="M194" i="15"/>
  <c r="M178" i="15"/>
  <c r="M162" i="15"/>
  <c r="M146" i="15"/>
  <c r="M114" i="15"/>
  <c r="M66" i="15"/>
  <c r="M50" i="15"/>
  <c r="M34" i="15"/>
  <c r="F20" i="16" a="1"/>
  <c r="F20" i="16"/>
  <c r="F107" i="16" l="1"/>
  <c r="G107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<sst xmlns="http://schemas.openxmlformats.org/spreadsheetml/2006/main" count="1202" uniqueCount="362">
  <si>
    <t>…</t>
  </si>
  <si>
    <t>Tangon</t>
  </si>
  <si>
    <t>Oui</t>
  </si>
  <si>
    <t xml:space="preserve">Préparation Carène </t>
  </si>
  <si>
    <t>Déco Adhesif Coque</t>
  </si>
  <si>
    <t>Non</t>
  </si>
  <si>
    <t xml:space="preserve">Oui </t>
  </si>
  <si>
    <t>Standard</t>
  </si>
  <si>
    <t>Sur devis</t>
  </si>
  <si>
    <t>Gréement Dormant</t>
  </si>
  <si>
    <t>Batterie Moteur / Service</t>
  </si>
  <si>
    <t>Chargeur et prise de quai</t>
  </si>
  <si>
    <t xml:space="preserve">Bome </t>
  </si>
  <si>
    <t xml:space="preserve">Non </t>
  </si>
  <si>
    <t>Hélice</t>
  </si>
  <si>
    <t xml:space="preserve">Coque et pont </t>
  </si>
  <si>
    <t xml:space="preserve">Polyester </t>
  </si>
  <si>
    <t>Vinylester</t>
  </si>
  <si>
    <t>Lignes de vie cockpit et pont</t>
  </si>
  <si>
    <t xml:space="preserve">Support Pilote </t>
  </si>
  <si>
    <t>1x</t>
  </si>
  <si>
    <t>2x</t>
  </si>
  <si>
    <t xml:space="preserve"> </t>
  </si>
  <si>
    <t>Options Structure</t>
  </si>
  <si>
    <t>Blanc</t>
  </si>
  <si>
    <t>Taquets d'amarrage</t>
  </si>
  <si>
    <t>Encastrement electronique Extérieur</t>
  </si>
  <si>
    <t>Déco</t>
  </si>
  <si>
    <t>Livraison</t>
  </si>
  <si>
    <t>Couleur Antidérapant</t>
  </si>
  <si>
    <t>Transport mise à l'eau matage à Lorient</t>
  </si>
  <si>
    <t>Transport National / International</t>
  </si>
  <si>
    <t>sur devis</t>
  </si>
  <si>
    <t>Offert</t>
  </si>
  <si>
    <t>Autres options - sur devis  / Other options - quotation on demand</t>
  </si>
  <si>
    <t>Options Gréement  / Rig</t>
  </si>
  <si>
    <t>Options Gréement  courant  / Running Rigging</t>
  </si>
  <si>
    <t>Options Accastillage / Deckware</t>
  </si>
  <si>
    <t>Options Equipement extérieur / Exterior Equipment</t>
  </si>
  <si>
    <t>Options Equipement intérieur &amp; Confort / Interior equipment and comfort</t>
  </si>
  <si>
    <t>Options Electricité / Electricity</t>
  </si>
  <si>
    <t>Livraison / Delivery</t>
  </si>
  <si>
    <t>Nom du client / Client Name</t>
  </si>
  <si>
    <t>Date de livraison / Delivery Date</t>
  </si>
  <si>
    <t>N° de série / Serial number</t>
  </si>
  <si>
    <r>
      <t xml:space="preserve">Construction - </t>
    </r>
    <r>
      <rPr>
        <i/>
        <sz val="11"/>
        <color theme="1"/>
        <rFont val="Calibri"/>
        <family val="2"/>
        <scheme val="minor"/>
      </rPr>
      <t xml:space="preserve"> Building Process </t>
    </r>
  </si>
  <si>
    <r>
      <t>Préparation de carène -</t>
    </r>
    <r>
      <rPr>
        <i/>
        <sz val="11"/>
        <color theme="1"/>
        <rFont val="Calibri"/>
        <family val="2"/>
        <scheme val="minor"/>
      </rPr>
      <t xml:space="preserve"> Hull preparation</t>
    </r>
  </si>
  <si>
    <r>
      <t xml:space="preserve">Helice - </t>
    </r>
    <r>
      <rPr>
        <i/>
        <sz val="11"/>
        <color theme="1"/>
        <rFont val="Calibri"/>
        <family val="2"/>
        <scheme val="minor"/>
      </rPr>
      <t>Propeller</t>
    </r>
  </si>
  <si>
    <r>
      <t>Mat (transport inclus) -</t>
    </r>
    <r>
      <rPr>
        <i/>
        <sz val="11"/>
        <color theme="1"/>
        <rFont val="Calibri"/>
        <family val="2"/>
        <scheme val="minor"/>
      </rPr>
      <t xml:space="preserve"> Mast including transport</t>
    </r>
  </si>
  <si>
    <r>
      <t>Bome -</t>
    </r>
    <r>
      <rPr>
        <i/>
        <sz val="11"/>
        <color theme="1"/>
        <rFont val="Calibri"/>
        <family val="2"/>
        <scheme val="minor"/>
      </rPr>
      <t xml:space="preserve"> Boom</t>
    </r>
  </si>
  <si>
    <r>
      <t>Tangon -</t>
    </r>
    <r>
      <rPr>
        <i/>
        <sz val="11"/>
        <color theme="1"/>
        <rFont val="Calibri"/>
        <family val="2"/>
        <scheme val="minor"/>
      </rPr>
      <t xml:space="preserve"> Spinnaker pole</t>
    </r>
  </si>
  <si>
    <r>
      <t>Gréement dormant</t>
    </r>
    <r>
      <rPr>
        <i/>
        <sz val="11"/>
        <color theme="1"/>
        <rFont val="Calibri"/>
        <family val="2"/>
        <scheme val="minor"/>
      </rPr>
      <t xml:space="preserve"> - Standing Rigging</t>
    </r>
  </si>
  <si>
    <r>
      <t>Pack Batterie Moteur / Service</t>
    </r>
    <r>
      <rPr>
        <i/>
        <sz val="11"/>
        <color theme="1"/>
        <rFont val="Calibri"/>
        <family val="2"/>
        <scheme val="minor"/>
      </rPr>
      <t xml:space="preserve"> - Engine / service Battery pack</t>
    </r>
  </si>
  <si>
    <r>
      <t>Covering / Stickers</t>
    </r>
    <r>
      <rPr>
        <i/>
        <sz val="11"/>
        <color theme="1"/>
        <rFont val="Calibri"/>
        <family val="2"/>
        <scheme val="minor"/>
      </rPr>
      <t xml:space="preserve"> - decals - covering</t>
    </r>
  </si>
  <si>
    <r>
      <t xml:space="preserve">Système Electronique  - </t>
    </r>
    <r>
      <rPr>
        <i/>
        <sz val="11"/>
        <color theme="1"/>
        <rFont val="Calibri"/>
        <family val="2"/>
        <scheme val="minor"/>
      </rPr>
      <t>Electronic System</t>
    </r>
  </si>
  <si>
    <r>
      <t>Système Sono -</t>
    </r>
    <r>
      <rPr>
        <i/>
        <sz val="11"/>
        <color theme="1"/>
        <rFont val="Calibri"/>
        <family val="2"/>
        <scheme val="minor"/>
      </rPr>
      <t xml:space="preserve"> Audio System</t>
    </r>
  </si>
  <si>
    <r>
      <t>Système Informatique &amp; logiciels</t>
    </r>
    <r>
      <rPr>
        <i/>
        <sz val="11"/>
        <color theme="1"/>
        <rFont val="Calibri"/>
        <family val="2"/>
        <scheme val="minor"/>
      </rPr>
      <t xml:space="preserve"> - Software / Hardware</t>
    </r>
    <r>
      <rPr>
        <sz val="11"/>
        <color theme="1"/>
        <rFont val="Calibri"/>
        <family val="2"/>
        <scheme val="minor"/>
      </rPr>
      <t xml:space="preserve"> </t>
    </r>
  </si>
  <si>
    <r>
      <t>Jeu de Voiles / tauds -</t>
    </r>
    <r>
      <rPr>
        <i/>
        <sz val="11"/>
        <color theme="1"/>
        <rFont val="Calibri"/>
        <family val="2"/>
        <scheme val="minor"/>
      </rPr>
      <t xml:space="preserve"> Sail set / sail covers</t>
    </r>
  </si>
  <si>
    <t xml:space="preserve">Total  </t>
  </si>
  <si>
    <t xml:space="preserve">PRIX TTC </t>
  </si>
  <si>
    <t>TTC</t>
  </si>
  <si>
    <t xml:space="preserve">Transport </t>
  </si>
  <si>
    <t>PRICE Ex VAT</t>
  </si>
  <si>
    <t>Gris clair dans cockpit / assises latérales et barreur / jupe</t>
  </si>
  <si>
    <t>Autre Antifouling</t>
  </si>
  <si>
    <t>Quille</t>
  </si>
  <si>
    <t>Motorisation</t>
  </si>
  <si>
    <t xml:space="preserve">Autre marque ou motorisation électrique </t>
  </si>
  <si>
    <t>Victron (ou équivalent)  Chargeur Batterie 40A + bornier fusible / 220 V et rallonge de quai</t>
  </si>
  <si>
    <t>Repartiteur de charge</t>
  </si>
  <si>
    <t xml:space="preserve">Victron (ou équivalent) </t>
  </si>
  <si>
    <t xml:space="preserve">Chargeur d'alternateur + chargeur batterie / batterie  </t>
  </si>
  <si>
    <t>Panneaux solaires</t>
  </si>
  <si>
    <t>Carène sortie du moule avec stratification epoxy de la jonction quille/coque</t>
  </si>
  <si>
    <t>Aménagements</t>
  </si>
  <si>
    <t xml:space="preserve">SOROMAP Aluminium brut </t>
  </si>
  <si>
    <t>Rail sur face avant du mat (tangon)</t>
  </si>
  <si>
    <t>oui</t>
  </si>
  <si>
    <t>Support radar Carbone et projecteur intégré</t>
  </si>
  <si>
    <t>Marche de mat supplémentaire en tête</t>
  </si>
  <si>
    <t>Dyform (pour mat alu ou carbone)</t>
  </si>
  <si>
    <t xml:space="preserve">VMG SOROMAP : Drisses GV, Genois, trinquette, Spi / Balancine / lazy Jack </t>
  </si>
  <si>
    <t xml:space="preserve">Gréement Courant </t>
  </si>
  <si>
    <t>TONERRE Gréement : Idem en qualité Maffioli DSK 78 surgainé avec mousquetons textile pour drisse de GV</t>
  </si>
  <si>
    <t>Drisse Code O ou gennaker mouflée</t>
  </si>
  <si>
    <t>Paire d'écoute en DSK 78 et terminaison spool Shackle</t>
  </si>
  <si>
    <t>Ris</t>
  </si>
  <si>
    <t>3x Bosses de ris / 2 amures ris / bordure en DSK 78</t>
  </si>
  <si>
    <t>non</t>
  </si>
  <si>
    <t>Réglage de voiles d'avant</t>
  </si>
  <si>
    <t>Rails Harken / Chariots à piston</t>
  </si>
  <si>
    <t xml:space="preserve">Rails Harken / Chariots avec réglages par palan et retour au cockpit </t>
  </si>
  <si>
    <t xml:space="preserve">Inhauler pour voiles d'avant </t>
  </si>
  <si>
    <t>Paire d'inhauler avec retour sur winch de piano</t>
  </si>
  <si>
    <t xml:space="preserve">Enrouleur de génois </t>
  </si>
  <si>
    <t>Système de trinquette</t>
  </si>
  <si>
    <t>Enrouleur trinquette profurl</t>
  </si>
  <si>
    <t>Mouflage de GV</t>
  </si>
  <si>
    <t>Table de cockpit</t>
  </si>
  <si>
    <t xml:space="preserve">Finition pont Flexiteck </t>
  </si>
  <si>
    <t>Fond de cockpit + Assises Cockpit + Assises barreur + Jupe AR</t>
  </si>
  <si>
    <t>Portes dans filières latérales pour accès à bord</t>
  </si>
  <si>
    <t>6x Goiot Aluminium</t>
  </si>
  <si>
    <t>Support Chaise moteur Annexe</t>
  </si>
  <si>
    <t xml:space="preserve">Bimini </t>
  </si>
  <si>
    <t>Portique Arrière pour panneaux solaire</t>
  </si>
  <si>
    <t>Spots pour portiques Arrière</t>
  </si>
  <si>
    <t>Passerelle de quai</t>
  </si>
  <si>
    <t xml:space="preserve">Passerelle Nautex composite pliable </t>
  </si>
  <si>
    <t xml:space="preserve">Prise 220 V dans Cabine AR Babord et AV </t>
  </si>
  <si>
    <t>WC électrique avec sanibroyeur</t>
  </si>
  <si>
    <t xml:space="preserve">Dessalinisateur </t>
  </si>
  <si>
    <t>60 L/H Aqua Base avec système de rinçage</t>
  </si>
  <si>
    <t>Finition des Bordés intérieurs</t>
  </si>
  <si>
    <t>Gel coat Blanc</t>
  </si>
  <si>
    <t>Finition des meubles et boiseries</t>
  </si>
  <si>
    <t>Alpi Noyer et Massif noyer</t>
  </si>
  <si>
    <t>Autre finition</t>
  </si>
  <si>
    <t>Finition des Planchers</t>
  </si>
  <si>
    <t>Stratifill Aspect Lin</t>
  </si>
  <si>
    <t>Banette Cadre Articulée dans Cabine AR Tribord</t>
  </si>
  <si>
    <t>Isolation phonique caisson ARPilote</t>
  </si>
  <si>
    <t>Sellerie intérieure</t>
  </si>
  <si>
    <t>Gamme de tissus FUTURA</t>
  </si>
  <si>
    <t xml:space="preserve">Autre gamme de Tissus AP Sellerie </t>
  </si>
  <si>
    <t>Mousse à mémoire de forme</t>
  </si>
  <si>
    <t>Toile à matelas dans les cabines</t>
  </si>
  <si>
    <t>Modèle de réfrigérateur</t>
  </si>
  <si>
    <t xml:space="preserve">Chauffage </t>
  </si>
  <si>
    <t>Ventilateurs</t>
  </si>
  <si>
    <t>4 Ventilateurs Carré et cabines</t>
  </si>
  <si>
    <t>Mat  (incluant ransport)</t>
  </si>
  <si>
    <t>Options Principales</t>
  </si>
  <si>
    <t>Sur mat carbone (Support carbone avec feu de pont intégré)</t>
  </si>
  <si>
    <t>Sur mat alu (2 marches supplémentaires)</t>
  </si>
  <si>
    <t>Sur mat carbone (2 marches supplémentaires)</t>
  </si>
  <si>
    <t>Panneau de pont sup au milieu du carré</t>
  </si>
  <si>
    <r>
      <t>Chargeur et prise de quai -</t>
    </r>
    <r>
      <rPr>
        <i/>
        <sz val="11"/>
        <color theme="1"/>
        <rFont val="Calibri"/>
        <family val="2"/>
        <scheme val="minor"/>
      </rPr>
      <t xml:space="preserve"> shore supply + charger </t>
    </r>
  </si>
  <si>
    <t xml:space="preserve">Propulseur d'étrave </t>
  </si>
  <si>
    <t xml:space="preserve">Propulseur d'étrave avec Batterie optima supplémentaire pilotable à distance </t>
  </si>
  <si>
    <t>Guindeau</t>
  </si>
  <si>
    <t>Télécommande de guindeau</t>
  </si>
  <si>
    <t>Télécommande à pile supplémentaire</t>
  </si>
  <si>
    <t>Une télécommande à pile en plus des boutons pressions (compteur de chaine en option sur devis)</t>
  </si>
  <si>
    <t>Mouillage</t>
  </si>
  <si>
    <t xml:space="preserve">Aussières </t>
  </si>
  <si>
    <t xml:space="preserve">Aussières Clean Line Noire 18mm 4x10ml + 2x30ml (ou 1x60 m) </t>
  </si>
  <si>
    <t xml:space="preserve">Pare Battages </t>
  </si>
  <si>
    <t>Ex-VAT</t>
  </si>
  <si>
    <r>
      <t>Enrouleur de Génois -</t>
    </r>
    <r>
      <rPr>
        <i/>
        <sz val="11"/>
        <color theme="1"/>
        <rFont val="Calibri"/>
        <family val="2"/>
        <scheme val="minor"/>
      </rPr>
      <t xml:space="preserve"> Genoa Furler</t>
    </r>
  </si>
  <si>
    <r>
      <t>Gréement Courant</t>
    </r>
    <r>
      <rPr>
        <i/>
        <sz val="11"/>
        <color theme="1"/>
        <rFont val="Calibri"/>
        <family val="2"/>
        <scheme val="minor"/>
      </rPr>
      <t xml:space="preserve"> - Running Rigging</t>
    </r>
  </si>
  <si>
    <r>
      <t xml:space="preserve">Ecoute de spi et gennaker - </t>
    </r>
    <r>
      <rPr>
        <i/>
        <sz val="11"/>
        <color theme="1"/>
        <rFont val="Calibri"/>
        <family val="2"/>
        <scheme val="minor"/>
      </rPr>
      <t>Spi / gennaker sheets</t>
    </r>
  </si>
  <si>
    <r>
      <t xml:space="preserve">Ris - </t>
    </r>
    <r>
      <rPr>
        <i/>
        <sz val="11"/>
        <color theme="1"/>
        <rFont val="Calibri"/>
        <family val="2"/>
        <scheme val="minor"/>
      </rPr>
      <t>Reefs</t>
    </r>
  </si>
  <si>
    <r>
      <t xml:space="preserve">Panneau de pont au milieu du carré </t>
    </r>
    <r>
      <rPr>
        <i/>
        <sz val="11"/>
        <color theme="1"/>
        <rFont val="Calibri"/>
        <family val="2"/>
        <scheme val="minor"/>
      </rPr>
      <t>- additional Deck Hatch</t>
    </r>
  </si>
  <si>
    <r>
      <t xml:space="preserve">Inhauler pour voiles d'avant </t>
    </r>
    <r>
      <rPr>
        <i/>
        <sz val="11"/>
        <color theme="1"/>
        <rFont val="Calibri"/>
        <family val="2"/>
        <scheme val="minor"/>
      </rPr>
      <t>- Jib Inhauler System</t>
    </r>
  </si>
  <si>
    <r>
      <t xml:space="preserve">Mouflage de GV - </t>
    </r>
    <r>
      <rPr>
        <i/>
        <sz val="11"/>
        <color theme="1"/>
        <rFont val="Calibri"/>
        <family val="2"/>
        <scheme val="minor"/>
      </rPr>
      <t>2:1 Main halyard system</t>
    </r>
  </si>
  <si>
    <r>
      <t xml:space="preserve">Table de cockpit - </t>
    </r>
    <r>
      <rPr>
        <i/>
        <sz val="11"/>
        <color theme="1"/>
        <rFont val="Calibri"/>
        <family val="2"/>
        <scheme val="minor"/>
      </rPr>
      <t>Cockpit table</t>
    </r>
  </si>
  <si>
    <r>
      <t xml:space="preserve">Aussières </t>
    </r>
    <r>
      <rPr>
        <i/>
        <sz val="11"/>
        <color theme="1"/>
        <rFont val="Calibri"/>
        <family val="2"/>
        <scheme val="minor"/>
      </rPr>
      <t>- Mooring lines</t>
    </r>
  </si>
  <si>
    <r>
      <t xml:space="preserve">Pare Battages </t>
    </r>
    <r>
      <rPr>
        <i/>
        <sz val="11"/>
        <color theme="1"/>
        <rFont val="Calibri"/>
        <family val="2"/>
        <scheme val="minor"/>
      </rPr>
      <t>- Fenders</t>
    </r>
  </si>
  <si>
    <r>
      <t>Mouillage</t>
    </r>
    <r>
      <rPr>
        <i/>
        <sz val="11"/>
        <color theme="1"/>
        <rFont val="Calibri"/>
        <family val="2"/>
        <scheme val="minor"/>
      </rPr>
      <t xml:space="preserve"> - Anchor</t>
    </r>
  </si>
  <si>
    <r>
      <t xml:space="preserve">Support Chaise moteur Annexe </t>
    </r>
    <r>
      <rPr>
        <i/>
        <sz val="11"/>
        <color theme="1"/>
        <rFont val="Calibri"/>
        <family val="2"/>
        <scheme val="minor"/>
      </rPr>
      <t>- Tender engine support</t>
    </r>
  </si>
  <si>
    <r>
      <t xml:space="preserve">Spots pour portiques Arrière </t>
    </r>
    <r>
      <rPr>
        <i/>
        <sz val="11"/>
        <color theme="1"/>
        <rFont val="Calibri"/>
        <family val="2"/>
        <scheme val="minor"/>
      </rPr>
      <t>- Gantry lights</t>
    </r>
  </si>
  <si>
    <r>
      <t xml:space="preserve">Lignes de vie cockpit et pont </t>
    </r>
    <r>
      <rPr>
        <i/>
        <sz val="11"/>
        <color theme="1"/>
        <rFont val="Calibri"/>
        <family val="2"/>
        <scheme val="minor"/>
      </rPr>
      <t>- Deck and cockpit lifelines</t>
    </r>
  </si>
  <si>
    <r>
      <t xml:space="preserve">Prise 220 V dans Cabine AR Babord et AV  </t>
    </r>
    <r>
      <rPr>
        <i/>
        <sz val="11"/>
        <color theme="1"/>
        <rFont val="Calibri"/>
        <family val="2"/>
        <scheme val="minor"/>
      </rPr>
      <t>- 220 V sockets in Aft PB and front cabins</t>
    </r>
  </si>
  <si>
    <r>
      <t xml:space="preserve">Pompe eau de mer cockpit et baille à mouillage </t>
    </r>
    <r>
      <rPr>
        <i/>
        <sz val="11"/>
        <color theme="1"/>
        <rFont val="Calibri"/>
        <family val="2"/>
        <scheme val="minor"/>
      </rPr>
      <t>- Sea water pump cockpit and deck locker</t>
    </r>
  </si>
  <si>
    <r>
      <t xml:space="preserve">Finition des bordés intérieurs </t>
    </r>
    <r>
      <rPr>
        <i/>
        <sz val="11"/>
        <color theme="1"/>
        <rFont val="Calibri"/>
        <family val="2"/>
        <scheme val="minor"/>
      </rPr>
      <t>- Interior topsides finish</t>
    </r>
  </si>
  <si>
    <r>
      <t>Finition des meubles et boiseries</t>
    </r>
    <r>
      <rPr>
        <i/>
        <sz val="11"/>
        <color theme="1"/>
        <rFont val="Calibri"/>
        <family val="2"/>
        <scheme val="minor"/>
      </rPr>
      <t xml:space="preserve"> - Interior and wood finish</t>
    </r>
  </si>
  <si>
    <r>
      <t xml:space="preserve">Finition des Planchers </t>
    </r>
    <r>
      <rPr>
        <i/>
        <sz val="11"/>
        <color theme="1"/>
        <rFont val="Calibri"/>
        <family val="2"/>
        <scheme val="minor"/>
      </rPr>
      <t>- Interior floor finish</t>
    </r>
  </si>
  <si>
    <r>
      <t>Banette Cadre Articulée dans Cabine AR Tribord</t>
    </r>
    <r>
      <rPr>
        <i/>
        <sz val="11"/>
        <color theme="1"/>
        <rFont val="Calibri"/>
        <family val="2"/>
        <scheme val="minor"/>
      </rPr>
      <t xml:space="preserve"> - Articulated bunk in Aft STB cabin </t>
    </r>
  </si>
  <si>
    <r>
      <t>Sellerie intérieure</t>
    </r>
    <r>
      <rPr>
        <i/>
        <sz val="11"/>
        <color theme="1"/>
        <rFont val="Calibri"/>
        <family val="2"/>
        <scheme val="minor"/>
      </rPr>
      <t xml:space="preserve"> - Cushion cloths</t>
    </r>
  </si>
  <si>
    <r>
      <t xml:space="preserve">Mousse à mémoire de forme </t>
    </r>
    <r>
      <rPr>
        <i/>
        <sz val="11"/>
        <color theme="1"/>
        <rFont val="Calibri"/>
        <family val="2"/>
        <scheme val="minor"/>
      </rPr>
      <t xml:space="preserve">- Memory foam </t>
    </r>
  </si>
  <si>
    <r>
      <t xml:space="preserve">Toile à matelas dans les cabines </t>
    </r>
    <r>
      <rPr>
        <i/>
        <sz val="11"/>
        <color theme="1"/>
        <rFont val="Calibri"/>
        <family val="2"/>
        <scheme val="minor"/>
      </rPr>
      <t>- Matress cover in cabins</t>
    </r>
  </si>
  <si>
    <r>
      <t>Modèle de réfrigérateur</t>
    </r>
    <r>
      <rPr>
        <i/>
        <sz val="11"/>
        <color theme="1"/>
        <rFont val="Calibri"/>
        <family val="2"/>
        <scheme val="minor"/>
      </rPr>
      <t xml:space="preserve"> - Fridge type</t>
    </r>
  </si>
  <si>
    <r>
      <t xml:space="preserve">Chauffage </t>
    </r>
    <r>
      <rPr>
        <i/>
        <sz val="11"/>
        <color theme="1"/>
        <rFont val="Calibri"/>
        <family val="2"/>
        <scheme val="minor"/>
      </rPr>
      <t>- Heater</t>
    </r>
  </si>
  <si>
    <r>
      <t>Ventilateurs</t>
    </r>
    <r>
      <rPr>
        <i/>
        <sz val="11"/>
        <color theme="1"/>
        <rFont val="Calibri"/>
        <family val="2"/>
        <scheme val="minor"/>
      </rPr>
      <t xml:space="preserve"> - fans</t>
    </r>
  </si>
  <si>
    <r>
      <t xml:space="preserve">Guindeau </t>
    </r>
    <r>
      <rPr>
        <i/>
        <sz val="11"/>
        <color theme="1"/>
        <rFont val="Calibri"/>
        <family val="2"/>
        <scheme val="minor"/>
      </rPr>
      <t>- Windlass</t>
    </r>
  </si>
  <si>
    <r>
      <t>Répartiteur de charge</t>
    </r>
    <r>
      <rPr>
        <i/>
        <sz val="11"/>
        <color theme="1"/>
        <rFont val="Calibri"/>
        <family val="2"/>
        <scheme val="minor"/>
      </rPr>
      <t xml:space="preserve"> - Charge separator</t>
    </r>
  </si>
  <si>
    <r>
      <t>Type de quille -</t>
    </r>
    <r>
      <rPr>
        <i/>
        <sz val="11"/>
        <color theme="1"/>
        <rFont val="Calibri"/>
        <family val="2"/>
        <scheme val="minor"/>
      </rPr>
      <t xml:space="preserve"> Keel type</t>
    </r>
  </si>
  <si>
    <r>
      <t>Type d'aménagement -</t>
    </r>
    <r>
      <rPr>
        <i/>
        <sz val="11"/>
        <color theme="1"/>
        <rFont val="Calibri"/>
        <family val="2"/>
        <scheme val="minor"/>
      </rPr>
      <t xml:space="preserve"> General Arrangement</t>
    </r>
  </si>
  <si>
    <r>
      <t>Motorisation</t>
    </r>
    <r>
      <rPr>
        <i/>
        <sz val="11"/>
        <color theme="1"/>
        <rFont val="Calibri"/>
        <family val="2"/>
        <scheme val="minor"/>
      </rPr>
      <t xml:space="preserve"> - Engine</t>
    </r>
  </si>
  <si>
    <r>
      <t>Rail sur face avant du mat (tangon)</t>
    </r>
    <r>
      <rPr>
        <i/>
        <sz val="11"/>
        <color theme="1"/>
        <rFont val="Calibri"/>
        <family val="2"/>
        <scheme val="minor"/>
      </rPr>
      <t xml:space="preserve"> - Spi pole track on mast</t>
    </r>
  </si>
  <si>
    <r>
      <t xml:space="preserve">Support radar  </t>
    </r>
    <r>
      <rPr>
        <i/>
        <sz val="11"/>
        <color theme="1"/>
        <rFont val="Calibri"/>
        <family val="2"/>
        <scheme val="minor"/>
      </rPr>
      <t>- Radar support</t>
    </r>
  </si>
  <si>
    <r>
      <t xml:space="preserve">Marche de mat supplémentaire en tête </t>
    </r>
    <r>
      <rPr>
        <i/>
        <sz val="11"/>
        <color theme="1"/>
        <rFont val="Calibri"/>
        <family val="2"/>
        <scheme val="minor"/>
      </rPr>
      <t>- Additional mast step</t>
    </r>
  </si>
  <si>
    <r>
      <t xml:space="preserve">Coussins de cockpit </t>
    </r>
    <r>
      <rPr>
        <i/>
        <sz val="11"/>
        <color theme="1"/>
        <rFont val="Calibri"/>
        <family val="2"/>
        <scheme val="minor"/>
      </rPr>
      <t>- cockpit cushions</t>
    </r>
  </si>
  <si>
    <r>
      <t xml:space="preserve">Rideaux  extérieurs roof et dog house </t>
    </r>
    <r>
      <rPr>
        <i/>
        <sz val="11"/>
        <color theme="1"/>
        <rFont val="Calibri"/>
        <family val="2"/>
        <scheme val="minor"/>
      </rPr>
      <t>- Coachroof and dog house exterior curtains</t>
    </r>
  </si>
  <si>
    <r>
      <t>Finition pont Flexiteck</t>
    </r>
    <r>
      <rPr>
        <i/>
        <sz val="11"/>
        <color theme="1"/>
        <rFont val="Calibri"/>
        <family val="2"/>
        <scheme val="minor"/>
      </rPr>
      <t xml:space="preserve"> - Flexiteck Dech Finish</t>
    </r>
  </si>
  <si>
    <r>
      <t xml:space="preserve">Portes dans filières latérales pour accès à bord </t>
    </r>
    <r>
      <rPr>
        <i/>
        <sz val="11"/>
        <color theme="1"/>
        <rFont val="Calibri"/>
        <family val="2"/>
        <scheme val="minor"/>
      </rPr>
      <t xml:space="preserve">- PTB and STB Guardlines doors </t>
    </r>
  </si>
  <si>
    <r>
      <t xml:space="preserve">Bimini </t>
    </r>
    <r>
      <rPr>
        <i/>
        <sz val="11"/>
        <color theme="1"/>
        <rFont val="Calibri"/>
        <family val="2"/>
        <scheme val="minor"/>
      </rPr>
      <t>- Bimini</t>
    </r>
  </si>
  <si>
    <r>
      <t xml:space="preserve">Portique Arrière pour panneaux solaire </t>
    </r>
    <r>
      <rPr>
        <i/>
        <sz val="11"/>
        <color theme="1"/>
        <rFont val="Calibri"/>
        <family val="2"/>
        <scheme val="minor"/>
      </rPr>
      <t>- Composite Gantry for solar panels</t>
    </r>
  </si>
  <si>
    <r>
      <t xml:space="preserve">Taquets d'amarrage </t>
    </r>
    <r>
      <rPr>
        <i/>
        <sz val="11"/>
        <color theme="1"/>
        <rFont val="Calibri"/>
        <family val="2"/>
        <scheme val="minor"/>
      </rPr>
      <t>- Mooring cleats</t>
    </r>
  </si>
  <si>
    <r>
      <t xml:space="preserve">Passerelle de quai </t>
    </r>
    <r>
      <rPr>
        <i/>
        <sz val="11"/>
        <color theme="1"/>
        <rFont val="Calibri"/>
        <family val="2"/>
        <scheme val="minor"/>
      </rPr>
      <t>- Composite gangway</t>
    </r>
  </si>
  <si>
    <r>
      <t xml:space="preserve">WC electrique avec sanibroyeur </t>
    </r>
    <r>
      <rPr>
        <i/>
        <sz val="11"/>
        <color theme="1"/>
        <rFont val="Calibri"/>
        <family val="2"/>
        <scheme val="minor"/>
      </rPr>
      <t>- Electric toilet</t>
    </r>
  </si>
  <si>
    <r>
      <t xml:space="preserve">Dessalinisateur </t>
    </r>
    <r>
      <rPr>
        <i/>
        <sz val="11"/>
        <color theme="1"/>
        <rFont val="Calibri"/>
        <family val="2"/>
        <scheme val="minor"/>
      </rPr>
      <t>- Dessalator</t>
    </r>
  </si>
  <si>
    <r>
      <t xml:space="preserve">Winch électrique </t>
    </r>
    <r>
      <rPr>
        <i/>
        <sz val="11"/>
        <color theme="1"/>
        <rFont val="Calibri"/>
        <family val="2"/>
        <scheme val="minor"/>
      </rPr>
      <t>- electric winch</t>
    </r>
  </si>
  <si>
    <r>
      <t>Drisse Code O ou gennaker mouflée -</t>
    </r>
    <r>
      <rPr>
        <i/>
        <sz val="11"/>
        <color theme="1"/>
        <rFont val="Calibri"/>
        <family val="2"/>
        <scheme val="minor"/>
      </rPr>
      <t xml:space="preserve"> Code 0 / Gennaker 2:1 Halyard</t>
    </r>
  </si>
  <si>
    <r>
      <t>Prise USB extérieure sous dog house</t>
    </r>
    <r>
      <rPr>
        <i/>
        <sz val="11"/>
        <color theme="1"/>
        <rFont val="Calibri"/>
        <family val="2"/>
        <scheme val="minor"/>
      </rPr>
      <t xml:space="preserve"> - USB socket under dog house</t>
    </r>
  </si>
  <si>
    <r>
      <t>Prise USB extérieure sous table de cockpit</t>
    </r>
    <r>
      <rPr>
        <i/>
        <sz val="11"/>
        <color theme="1"/>
        <rFont val="Calibri"/>
        <family val="2"/>
        <scheme val="minor"/>
      </rPr>
      <t xml:space="preserve"> - USB socket under cockpit table</t>
    </r>
  </si>
  <si>
    <t>Prise USB extérieure sous table de cockpit</t>
  </si>
  <si>
    <t>Fiche JPK 39</t>
  </si>
  <si>
    <t>Quille mixte voile fonte + bulbe plomb (TE 2.25m / Poids 1.9T)</t>
  </si>
  <si>
    <t>Quille Sabot type elephant mixte fonte plomb (TE 1.85m / Poids 2.1T)</t>
  </si>
  <si>
    <t>Quille relevable mixte voile composite / saumon plomb (TE 2.70m / Poids 1,65T)</t>
  </si>
  <si>
    <t>2 cabines + local technique convertible 3ème Cabine</t>
  </si>
  <si>
    <t>3 cabines avec salle de bain / WC dans le carré</t>
  </si>
  <si>
    <t>Volvo D2 30 Cv</t>
  </si>
  <si>
    <t>Nanni N4.38 38 Cc</t>
  </si>
  <si>
    <t>Bi-pales repliable Volvo</t>
  </si>
  <si>
    <t>Gori Tri-pales repliable</t>
  </si>
  <si>
    <t xml:space="preserve">Préparation Carène et ponçage / enduit epoxy / primaire epoxy / antifouling boero altura </t>
  </si>
  <si>
    <t>Mat carbone Axxon HR (Fibre standard) projecteur de pont et 2 marches de mat</t>
  </si>
  <si>
    <t>Axxon Carbone HR coloris au choix</t>
  </si>
  <si>
    <t>Rail 6m pour matage tangon</t>
  </si>
  <si>
    <t>VMG SOROMAP Carbone et pantoire avec crochets</t>
  </si>
  <si>
    <t>Monotoron (pour mat alu ou carbone)</t>
  </si>
  <si>
    <t>Facnor Flat Deck ou profurl</t>
  </si>
  <si>
    <t>Jeu de bastaques avec poulies retour cockpit et coinceurs</t>
  </si>
  <si>
    <t>Bas étai largable avec palan étarquage et drisse</t>
  </si>
  <si>
    <t>1x DSK 78 avec bloqueur piano</t>
  </si>
  <si>
    <t>Ecoute de spi ou gennaker</t>
  </si>
  <si>
    <t>Paire d'écoute en DSK 78 et terminaison Tylaska</t>
  </si>
  <si>
    <t>Bras de spi</t>
  </si>
  <si>
    <t>Paire de bras en DSK 78 et terminaison spool Shackle</t>
  </si>
  <si>
    <t>Paire de bras en DSK 78 et terminaison Tylaska</t>
  </si>
  <si>
    <t xml:space="preserve">Paire d'ecoute en polyester </t>
  </si>
  <si>
    <r>
      <t xml:space="preserve">Bras de spi Symétrique- </t>
    </r>
    <r>
      <rPr>
        <i/>
        <sz val="11"/>
        <color theme="1"/>
        <rFont val="Calibri"/>
        <family val="2"/>
        <scheme val="minor"/>
      </rPr>
      <t>Symetrical spinnaker Guys</t>
    </r>
  </si>
  <si>
    <r>
      <t>Equipement Spi Symétrique -</t>
    </r>
    <r>
      <rPr>
        <i/>
        <sz val="11"/>
        <color theme="1"/>
        <rFont val="Calibri"/>
        <family val="2"/>
        <scheme val="minor"/>
      </rPr>
      <t xml:space="preserve"> Symetric Spi deckware</t>
    </r>
  </si>
  <si>
    <t>Oui (HB Tangon / Balancine / barbers + accastillage)</t>
  </si>
  <si>
    <r>
      <t xml:space="preserve">Système de trinquette </t>
    </r>
    <r>
      <rPr>
        <i/>
        <sz val="11"/>
        <color theme="1"/>
        <rFont val="Calibri"/>
        <family val="2"/>
        <scheme val="minor"/>
      </rPr>
      <t>- Staysail equipment</t>
    </r>
  </si>
  <si>
    <t xml:space="preserve">Equipement Spi Symétrique </t>
  </si>
  <si>
    <t>Winchs Harken - Gamme Radial</t>
  </si>
  <si>
    <t>Winchs Harken - Gamme Performa</t>
  </si>
  <si>
    <t>1x Winch électrique Harken ST40 (Piano)</t>
  </si>
  <si>
    <t>Poulie Harken Black Magic 57</t>
  </si>
  <si>
    <t>Winch de mat</t>
  </si>
  <si>
    <t>Winch ST 40 radial sur mat</t>
  </si>
  <si>
    <t>Manille Friction Antal</t>
  </si>
  <si>
    <t>Table de cockpit composite sur pied inox</t>
  </si>
  <si>
    <t>Winch de mat - Mast Winch</t>
  </si>
  <si>
    <r>
      <t xml:space="preserve">Gamme de Winchs </t>
    </r>
    <r>
      <rPr>
        <i/>
        <sz val="11"/>
        <color theme="1"/>
        <rFont val="Calibri"/>
        <family val="2"/>
        <scheme val="minor"/>
      </rPr>
      <t>- Winch type</t>
    </r>
  </si>
  <si>
    <t>Capote textile</t>
  </si>
  <si>
    <t>Capote textile rabattable</t>
  </si>
  <si>
    <t>Capote textile rabattable avec pare brise</t>
  </si>
  <si>
    <t xml:space="preserve">Rideaux  extérieurs roof </t>
  </si>
  <si>
    <t xml:space="preserve">Assises Cockpit </t>
  </si>
  <si>
    <t>6 x Antal retractables</t>
  </si>
  <si>
    <t xml:space="preserve">6 pare-battages 800mm </t>
  </si>
  <si>
    <r>
      <t>Capote textile</t>
    </r>
    <r>
      <rPr>
        <i/>
        <sz val="11"/>
        <color theme="1"/>
        <rFont val="Calibri"/>
        <family val="2"/>
        <scheme val="minor"/>
      </rPr>
      <t xml:space="preserve"> - textile dog house</t>
    </r>
  </si>
  <si>
    <t>Bimini sur arceau</t>
  </si>
  <si>
    <t>Bimini sur bome</t>
  </si>
  <si>
    <t>Guindeau 1000W (inclus installation et batterie supplémentaire )</t>
  </si>
  <si>
    <t>Prise USB extérieure cocpkit</t>
  </si>
  <si>
    <t xml:space="preserve">a dessiner </t>
  </si>
  <si>
    <t>Type glacière / ouverture par le haut / group froid Air</t>
  </si>
  <si>
    <t>2x100AH Lithium / 1x75AH Pb (moteur)</t>
  </si>
  <si>
    <t xml:space="preserve">Eberspacher D4 avec 5 sorties </t>
  </si>
  <si>
    <t>Type glacière / ouverture par le haut / condensation à eau webasto SP</t>
  </si>
  <si>
    <t xml:space="preserve"> +650 Matos pro / + 3h MO</t>
  </si>
  <si>
    <t xml:space="preserve">Oui pour matelas 2 cabines / grille ventilation 3D sous matelas </t>
  </si>
  <si>
    <t>Support Lit double + matelas dans local technique AR</t>
  </si>
  <si>
    <t>Pompe eau de mer cuisine</t>
  </si>
  <si>
    <t>Réservoir de Gazoil supplémentaire</t>
  </si>
  <si>
    <t>oui / Capacité 90L</t>
  </si>
  <si>
    <t>Coussins de cockpit avec dossiers</t>
  </si>
  <si>
    <t>1 côté</t>
  </si>
  <si>
    <t>2 côtés</t>
  </si>
  <si>
    <t>fourniture 2560 + 30 h</t>
  </si>
  <si>
    <t>2x Bosses de ris / 1 amures ris / bordure en polyester 10mm</t>
  </si>
  <si>
    <t>Frigo encastré avec tiroirs coolmarine</t>
  </si>
  <si>
    <t>Guindeau 1000W (inclus installation sans batterie  supplémentaire si propulseur déjà prévu )</t>
  </si>
  <si>
    <r>
      <t xml:space="preserve">Bastaques (si trinquette) - </t>
    </r>
    <r>
      <rPr>
        <i/>
        <sz val="11"/>
        <color theme="1"/>
        <rFont val="Calibri"/>
        <family val="2"/>
        <scheme val="minor"/>
      </rPr>
      <t>Runners (for staysail)</t>
    </r>
  </si>
  <si>
    <t>Double isolation de bordé avec Mousse PU et Placage Stratifill</t>
  </si>
  <si>
    <r>
      <t>Réservoir de Gazoil supplémentaire (90L)</t>
    </r>
    <r>
      <rPr>
        <i/>
        <sz val="11"/>
        <color theme="1"/>
        <rFont val="Calibri"/>
        <family val="2"/>
        <scheme val="minor"/>
      </rPr>
      <t xml:space="preserve"> - Spare Fuel Tank(90L)</t>
    </r>
  </si>
  <si>
    <t>Lewmar LP 10 au dessus du carré</t>
  </si>
  <si>
    <t>2x Lewmar LP 00 au niveau du piano</t>
  </si>
  <si>
    <t>2x Lewmar LP 00 au niveau du piano avec store occultant</t>
  </si>
  <si>
    <t>Lewmar LP 10 au dessus du carré avec store occultant</t>
  </si>
  <si>
    <t>Coloris des Balcons et chandeliers</t>
  </si>
  <si>
    <t>Inox</t>
  </si>
  <si>
    <t>Noir Satiné</t>
  </si>
  <si>
    <r>
      <t xml:space="preserve">Coloris des balcons et chandeliers </t>
    </r>
    <r>
      <rPr>
        <i/>
        <sz val="11"/>
        <color theme="1"/>
        <rFont val="Calibri"/>
        <family val="2"/>
        <scheme val="minor"/>
      </rPr>
      <t xml:space="preserve">- Stanchions and Balconies Color </t>
    </r>
  </si>
  <si>
    <r>
      <t>PAD Assise Barreur</t>
    </r>
    <r>
      <rPr>
        <i/>
        <sz val="11"/>
        <color theme="1"/>
        <rFont val="Calibri"/>
        <family val="2"/>
        <scheme val="minor"/>
      </rPr>
      <t xml:space="preserve"> - EVA Pad cushion for helmsman</t>
    </r>
  </si>
  <si>
    <t>Pad Assise Barreur</t>
  </si>
  <si>
    <t>oui dans le carré</t>
  </si>
  <si>
    <t>Toile antiroulis supplementaire</t>
  </si>
  <si>
    <t>oui dans carré + cabine arrière babord</t>
  </si>
  <si>
    <t xml:space="preserve">Table du carré convertible en lit </t>
  </si>
  <si>
    <t>Oui (inclus matelas)</t>
  </si>
  <si>
    <t>Douchette de pont</t>
  </si>
  <si>
    <r>
      <t>Douchette de pont</t>
    </r>
    <r>
      <rPr>
        <i/>
        <sz val="11"/>
        <color theme="1"/>
        <rFont val="Calibri"/>
        <family val="2"/>
        <scheme val="minor"/>
      </rPr>
      <t xml:space="preserve"> - Deck Shower</t>
    </r>
  </si>
  <si>
    <r>
      <t xml:space="preserve">Toile antiroulis supplémentaire </t>
    </r>
    <r>
      <rPr>
        <i/>
        <sz val="11"/>
        <color theme="1"/>
        <rFont val="Calibri"/>
        <family val="2"/>
        <scheme val="minor"/>
      </rPr>
      <t xml:space="preserve">- additional leecloth </t>
    </r>
  </si>
  <si>
    <r>
      <t xml:space="preserve">Table du carré convertible en lit </t>
    </r>
    <r>
      <rPr>
        <i/>
        <sz val="11"/>
        <color theme="1"/>
        <rFont val="Calibri"/>
        <family val="2"/>
        <scheme val="minor"/>
      </rPr>
      <t xml:space="preserve">- Bed Convertible saloon table </t>
    </r>
  </si>
  <si>
    <t>Main courante supplémentaire dans baille à mouillage</t>
  </si>
  <si>
    <r>
      <t>Main courante dans baille à mouillage</t>
    </r>
    <r>
      <rPr>
        <i/>
        <sz val="11"/>
        <color theme="1"/>
        <rFont val="Calibri"/>
        <family val="2"/>
        <scheme val="minor"/>
      </rPr>
      <t xml:space="preserve"> - additional handrail in anchor locker</t>
    </r>
  </si>
  <si>
    <t>Winchs</t>
  </si>
  <si>
    <t>Winch électrique</t>
  </si>
  <si>
    <t>Rideaux interieurs pour plexiglass roof</t>
  </si>
  <si>
    <t>Kit de rideaux de hublots de coques</t>
  </si>
  <si>
    <t xml:space="preserve">Hublots ouvrants dans plexiglass de roof </t>
  </si>
  <si>
    <t xml:space="preserve">2 x Hublots (AV Trib et AR Bab) </t>
  </si>
  <si>
    <t>4 x Hublots (AV et AR de chaque côté)</t>
  </si>
  <si>
    <t>Panneau de pont supplementaire sur roof piano</t>
  </si>
  <si>
    <t>VMG SOROMAP Aluminium  + Ralingue pour chariots + feu de pont + hune + 3 marches</t>
  </si>
  <si>
    <r>
      <t>Panneau de ponts supplementaires arrière roof</t>
    </r>
    <r>
      <rPr>
        <i/>
        <sz val="11"/>
        <color theme="1"/>
        <rFont val="Calibri"/>
        <family val="2"/>
        <scheme val="minor"/>
      </rPr>
      <t xml:space="preserve"> - Additional deck hatch on roof end</t>
    </r>
  </si>
  <si>
    <r>
      <t xml:space="preserve">Hublots ouvrants dans plexiglass de roof </t>
    </r>
    <r>
      <rPr>
        <i/>
        <sz val="11"/>
        <color theme="1"/>
        <rFont val="Calibri"/>
        <family val="2"/>
        <scheme val="minor"/>
      </rPr>
      <t>- additional openings in roof plexiglass</t>
    </r>
  </si>
  <si>
    <r>
      <t>Rideaux interieurs pour plexiglass roof</t>
    </r>
    <r>
      <rPr>
        <i/>
        <sz val="11"/>
        <color theme="1"/>
        <rFont val="Calibri"/>
        <family val="2"/>
        <scheme val="minor"/>
      </rPr>
      <t xml:space="preserve"> - Interior Curtains for roof plexiglass</t>
    </r>
  </si>
  <si>
    <r>
      <t xml:space="preserve">Rideaux interieurs pour hublots de coques </t>
    </r>
    <r>
      <rPr>
        <i/>
        <sz val="11"/>
        <color theme="1"/>
        <rFont val="Calibri"/>
        <family val="2"/>
        <scheme val="minor"/>
      </rPr>
      <t>- interior curtains for hull hatches</t>
    </r>
  </si>
  <si>
    <t>6x Rideaux avec fixation par élastique</t>
  </si>
  <si>
    <t xml:space="preserve">Oui pour matelas 3 cabines / grille ventilation 3D sous matelas </t>
  </si>
  <si>
    <t>Tableau electrique Empirbus DIGITAL - Empirbus digital switching</t>
  </si>
  <si>
    <t>Empirbus digital switching</t>
  </si>
  <si>
    <t>Non (tableau électrique avec disjoncteur en standard)</t>
  </si>
  <si>
    <t xml:space="preserve">Oui avec ecran tactile / traceur de carte 7" Garmin GPS MAP </t>
  </si>
  <si>
    <t xml:space="preserve">Oui avec ecran tactile / traceur de carte 9" Garmin GPS MAP </t>
  </si>
  <si>
    <t xml:space="preserve">Oui avec ecran tactile / traceur de carte 12" Garmin GPS MAP </t>
  </si>
  <si>
    <r>
      <t>Support de pilote</t>
    </r>
    <r>
      <rPr>
        <i/>
        <sz val="11"/>
        <color theme="1"/>
        <rFont val="Calibri"/>
        <family val="2"/>
        <scheme val="minor"/>
      </rPr>
      <t xml:space="preserve"> - Autopilot support</t>
    </r>
  </si>
  <si>
    <r>
      <t xml:space="preserve">Encastrement electronique dans AR roof </t>
    </r>
    <r>
      <rPr>
        <i/>
        <sz val="11"/>
        <color theme="1"/>
        <rFont val="Calibri"/>
        <family val="2"/>
        <scheme val="minor"/>
      </rPr>
      <t>- Electronic display recessed in roof</t>
    </r>
  </si>
  <si>
    <r>
      <t>Martyr inox sur livet au niveau des taquets</t>
    </r>
    <r>
      <rPr>
        <i/>
        <sz val="11"/>
        <color theme="1"/>
        <rFont val="Calibri"/>
        <family val="2"/>
        <scheme val="minor"/>
      </rPr>
      <t xml:space="preserve"> - inox protection on sheerline </t>
    </r>
  </si>
  <si>
    <t xml:space="preserve">Martyrs Inox pour taquets </t>
  </si>
  <si>
    <t>6x martyrs vissés dans livet</t>
  </si>
  <si>
    <t>Télécommande Guindeau</t>
  </si>
  <si>
    <t>Propulseur d'étrave</t>
  </si>
  <si>
    <t>1x100AH Victron AGM Super cycle / 1x75AH Pb (moteur)</t>
  </si>
  <si>
    <t>2x100AH Victron AGM Super cycle /  1x75AH Pb (moteur)</t>
  </si>
  <si>
    <t xml:space="preserve">Victron Multiplus 1200W (220 V en mer) 50A  / Chargeur Victron blue Smart 12/30 </t>
  </si>
  <si>
    <t>.+15</t>
  </si>
  <si>
    <t>2 pannneaux solaire rigide 170 watt</t>
  </si>
  <si>
    <t xml:space="preserve">rail de mat Tide avec charriots </t>
  </si>
  <si>
    <r>
      <t xml:space="preserve">Cliquez sur les cases grises pour faire votre choix                                                                                                                                          </t>
    </r>
    <r>
      <rPr>
        <i/>
        <sz val="11"/>
        <color theme="0"/>
        <rFont val="Calibri"/>
        <family val="2"/>
        <scheme val="minor"/>
      </rPr>
      <t>Please Click on the grey cell to make your choice</t>
    </r>
  </si>
  <si>
    <r>
      <t xml:space="preserve">Indiquez les observations                                                </t>
    </r>
    <r>
      <rPr>
        <i/>
        <sz val="11"/>
        <color theme="0"/>
        <rFont val="Calibri"/>
        <family val="2"/>
        <scheme val="minor"/>
      </rPr>
      <t xml:space="preserve">Write here your comments </t>
    </r>
  </si>
  <si>
    <t>ar</t>
  </si>
  <si>
    <t>224é,8</t>
  </si>
  <si>
    <t>814§</t>
  </si>
  <si>
    <t>bambou ou Afromosia</t>
  </si>
  <si>
    <t xml:space="preserve">système safrans  </t>
  </si>
  <si>
    <t>standard</t>
  </si>
  <si>
    <t xml:space="preserve">double barres franches carbone </t>
  </si>
  <si>
    <t xml:space="preserve">double barre à roue avec modification poste de barre </t>
  </si>
  <si>
    <t>Système de barre - Helm System</t>
  </si>
  <si>
    <t>"2024"</t>
  </si>
  <si>
    <t>"2023"</t>
  </si>
  <si>
    <t>"2025" +6%</t>
  </si>
  <si>
    <t>²</t>
  </si>
  <si>
    <t>60 ml de chaine Limousine 8mm + émerillon ultrasafe + Ancre spade 20kg</t>
  </si>
  <si>
    <t>JPK-39 - 2025</t>
  </si>
  <si>
    <r>
      <t>Prix 2025 selon descriptif</t>
    </r>
    <r>
      <rPr>
        <i/>
        <sz val="11"/>
        <color theme="1"/>
        <rFont val="Calibri"/>
        <family val="2"/>
        <scheme val="minor"/>
      </rPr>
      <t xml:space="preserve"> - 2025 Standard Price</t>
    </r>
  </si>
  <si>
    <t xml:space="preserve">pas de coussin cabine AR tribord </t>
  </si>
  <si>
    <t xml:space="preserve">copper cdoat </t>
  </si>
  <si>
    <t>rail tide</t>
  </si>
  <si>
    <t>enrouleur Karver</t>
  </si>
  <si>
    <t>enrouleur karver</t>
  </si>
  <si>
    <t>2 ris</t>
  </si>
  <si>
    <t>afromosia</t>
  </si>
  <si>
    <t>3 ventilateurs</t>
  </si>
  <si>
    <t>idem Nimrod</t>
  </si>
  <si>
    <t>code 0 incidences</t>
  </si>
  <si>
    <t>B&amp;G ( attente confirmation devis)</t>
  </si>
  <si>
    <t>?</t>
  </si>
  <si>
    <t>bleu canard N° 18</t>
  </si>
  <si>
    <t>4 rideaux de coque cabines</t>
  </si>
  <si>
    <t>blancs</t>
  </si>
  <si>
    <t>poulie tylaska</t>
  </si>
  <si>
    <t xml:space="preserve">3 ouvrants ( pas à la table à carte)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</si>
</sst>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\ &quot;€&quot;"/>
    <numFmt numFmtId="165" formatCode="#,##0.0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0"/>
      <color rgb="FFFC5442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5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164" fontId="4" fillId="3" borderId="0" xfId="0" applyNumberFormat="1" applyFont="1" applyFill="1" applyAlignment="1">
      <alignment horizontal="right" vertical="center" wrapText="1"/>
    </xf>
    <xf numFmtId="164" fontId="0" fillId="3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4" fillId="3" borderId="0" xfId="0" applyNumberFormat="1" applyFont="1" applyFill="1" applyAlignment="1">
      <alignment vertical="center" wrapText="1"/>
    </xf>
    <xf numFmtId="164" fontId="0" fillId="0" borderId="0" xfId="0" applyNumberFormat="1" applyAlignment="1">
      <alignment horizontal="right"/>
    </xf>
    <xf numFmtId="164" fontId="0" fillId="4" borderId="0" xfId="0" applyNumberFormat="1" applyFill="1" applyAlignment="1">
      <alignment horizontal="right" vertical="center"/>
    </xf>
    <xf numFmtId="0" fontId="0" fillId="4" borderId="0" xfId="0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0" fillId="4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center" vertical="center" wrapText="1"/>
      <protection locked="0"/>
    </xf>
    <xf numFmtId="0" fontId="1" fillId="4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4" fontId="0" fillId="4" borderId="0" xfId="0" applyNumberFormat="1" applyFill="1" applyAlignment="1">
      <alignment vertical="center"/>
    </xf>
    <xf numFmtId="164" fontId="0" fillId="4" borderId="0" xfId="0" applyNumberFormat="1" applyFill="1" applyAlignment="1">
      <alignment vertical="center"/>
    </xf>
    <xf numFmtId="0" fontId="0" fillId="4" borderId="0" xfId="0" applyFill="1"/>
    <xf numFmtId="164" fontId="0" fillId="4" borderId="0" xfId="0" applyNumberFormat="1" applyFill="1" applyAlignment="1">
      <alignment horizontal="right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horizontal="center" vertical="center" wrapText="1"/>
    </xf>
    <xf numFmtId="164" fontId="0" fillId="5" borderId="0" xfId="0" applyNumberFormat="1" applyFill="1" applyAlignment="1">
      <alignment horizontal="right" vertical="center"/>
    </xf>
    <xf numFmtId="0" fontId="0" fillId="6" borderId="0" xfId="0" applyFill="1"/>
    <xf numFmtId="0" fontId="0" fillId="5" borderId="0" xfId="0" applyFill="1"/>
    <xf numFmtId="0" fontId="0" fillId="2" borderId="0" xfId="0" applyFill="1"/>
    <xf numFmtId="164" fontId="0" fillId="2" borderId="0" xfId="0" applyNumberFormat="1" applyFill="1" applyAlignment="1">
      <alignment horizontal="right"/>
    </xf>
    <xf numFmtId="0" fontId="0" fillId="7" borderId="0" xfId="0" applyFill="1"/>
    <xf numFmtId="164" fontId="0" fillId="7" borderId="0" xfId="0" applyNumberFormat="1" applyFill="1" applyAlignment="1">
      <alignment horizontal="right"/>
    </xf>
    <xf numFmtId="9" fontId="0" fillId="6" borderId="0" xfId="0" applyNumberFormat="1" applyFill="1"/>
    <xf numFmtId="165" fontId="4" fillId="3" borderId="0" xfId="0" applyNumberFormat="1" applyFont="1" applyFill="1" applyAlignment="1">
      <alignment horizontal="right" vertical="center" wrapText="1"/>
    </xf>
    <xf numFmtId="165" fontId="0" fillId="3" borderId="0" xfId="0" applyNumberFormat="1" applyFill="1" applyAlignment="1">
      <alignment horizontal="right" vertical="center"/>
    </xf>
    <xf numFmtId="165" fontId="0" fillId="5" borderId="0" xfId="0" applyNumberFormat="1" applyFill="1" applyAlignment="1">
      <alignment horizontal="right" vertical="center"/>
    </xf>
    <xf numFmtId="165" fontId="0" fillId="4" borderId="0" xfId="0" applyNumberFormat="1" applyFill="1" applyAlignment="1">
      <alignment horizontal="right" vertical="center"/>
    </xf>
    <xf numFmtId="165" fontId="4" fillId="3" borderId="0" xfId="0" applyNumberFormat="1" applyFont="1" applyFill="1" applyAlignment="1">
      <alignment vertical="center" wrapText="1"/>
    </xf>
    <xf numFmtId="165" fontId="4" fillId="3" borderId="0" xfId="0" applyNumberFormat="1" applyFont="1" applyFill="1" applyAlignment="1">
      <alignment horizontal="center" vertical="center" wrapText="1"/>
    </xf>
    <xf numFmtId="165" fontId="0" fillId="0" borderId="0" xfId="0" applyNumberFormat="1" applyAlignment="1">
      <alignment horizontal="right" vertical="center"/>
    </xf>
    <xf numFmtId="164" fontId="0" fillId="8" borderId="0" xfId="0" applyNumberFormat="1" applyFill="1" applyAlignment="1">
      <alignment horizontal="right"/>
    </xf>
    <xf numFmtId="17" fontId="3" fillId="0" borderId="1" xfId="0" applyNumberFormat="1" applyFont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DD310F"/>
      <color rgb="FFFC54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120075</xdr:colOff>
      <xdr:row>0</xdr:row>
      <xdr:rowOff>100854</xdr:rowOff>
    </xdr:from>
    <xdr:to>
      <xdr:col>3</xdr:col>
      <xdr:colOff>6286498</xdr:colOff>
      <xdr:row>1</xdr:row>
      <xdr:rowOff>336178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E7AC5A66-719C-4620-BC53-2AFBB8542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9340" y="100854"/>
          <a:ext cx="6166423" cy="582706"/>
        </a:xfrm>
        <a:prstGeom prst="rect">
          <a:avLst/>
        </a:prstGeom>
      </xdr:spPr>
    </xdr:pic>
    <xdr:clientData/>
  </xdr:twoCellAnchor>
  <xdr:twoCellAnchor>
    <xdr:from>
      <xdr:col>3</xdr:col>
      <xdr:colOff>3513612</xdr:colOff>
      <xdr:row>8</xdr:row>
      <xdr:rowOff>69995</xdr:rowOff>
    </xdr:from>
    <xdr:to>
      <xdr:col>3</xdr:col>
      <xdr:colOff>3687547</xdr:colOff>
      <xdr:row>9</xdr:row>
      <xdr:rowOff>127974</xdr:rowOff>
    </xdr:to>
    <xdr:sp macro="" textlink="">
      <xdr:nvSpPr>
        <xdr:cNvPr id="4" name="Flèche : bas 3">
          <a:extLst>
            <a:ext uri="{FF2B5EF4-FFF2-40B4-BE49-F238E27FC236}">
              <a16:creationId xmlns:a16="http://schemas.microsoft.com/office/drawing/2014/main" id="{C7BBADDF-0587-4700-80EA-CAA297347BDD}"/>
            </a:ext>
          </a:extLst>
        </xdr:cNvPr>
        <xdr:cNvSpPr/>
      </xdr:nvSpPr>
      <xdr:spPr>
        <a:xfrm>
          <a:off x="9833730" y="1982466"/>
          <a:ext cx="173935" cy="252214"/>
        </a:xfrm>
        <a:prstGeom prst="downArrow">
          <a:avLst/>
        </a:prstGeom>
        <a:solidFill>
          <a:srgbClr val="DD310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1529424</xdr:colOff>
      <xdr:row>8</xdr:row>
      <xdr:rowOff>43101</xdr:rowOff>
    </xdr:from>
    <xdr:to>
      <xdr:col>4</xdr:col>
      <xdr:colOff>1703359</xdr:colOff>
      <xdr:row>9</xdr:row>
      <xdr:rowOff>101080</xdr:rowOff>
    </xdr:to>
    <xdr:sp macro="" textlink="">
      <xdr:nvSpPr>
        <xdr:cNvPr id="9" name="Flèche : bas 8">
          <a:extLst>
            <a:ext uri="{FF2B5EF4-FFF2-40B4-BE49-F238E27FC236}">
              <a16:creationId xmlns:a16="http://schemas.microsoft.com/office/drawing/2014/main" id="{8877CC1B-B8F0-4D1B-8D40-4CA43499E6FC}"/>
            </a:ext>
          </a:extLst>
        </xdr:cNvPr>
        <xdr:cNvSpPr/>
      </xdr:nvSpPr>
      <xdr:spPr>
        <a:xfrm>
          <a:off x="15103483" y="1955572"/>
          <a:ext cx="173935" cy="252214"/>
        </a:xfrm>
        <a:prstGeom prst="downArrow">
          <a:avLst/>
        </a:prstGeom>
        <a:solidFill>
          <a:srgbClr val="DD310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B/AppData/Local/Temp/Copie%20de%20DVListeFlech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2">
          <cell r="F2" t="str">
            <v>aa</v>
          </cell>
        </row>
        <row r="3">
          <cell r="F3" t="str">
            <v>bb</v>
          </cell>
        </row>
        <row r="4">
          <cell r="F4" t="str">
            <v>cc</v>
          </cell>
        </row>
        <row r="5">
          <cell r="F5" t="str">
            <v>dd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A5C02-3A93-490C-8836-26CCDAFBDC82}">
  <sheetPr>
    <pageSetUpPr fitToPage="1"/>
  </sheetPr>
  <dimension ref="A1:U210"/>
  <sheetViews>
    <sheetView tabSelected="1" topLeftCell="D1" zoomScaleNormal="100" workbookViewId="0">
      <selection activeCell="E3" sqref="E3"/>
    </sheetView>
  </sheetViews>
  <sheetFormatPr baseColWidth="10" defaultColWidth="11.5" defaultRowHeight="11.25" customHeight="1" x14ac:dyDescent="0.2"/>
  <cols>
    <col min="1" max="1" width="2.33203125" style="11" customWidth="1"/>
    <col min="2" max="2" width="2.5" style="11" customWidth="1"/>
    <col min="3" max="3" width="85.6640625" style="21" bestFit="1" customWidth="1"/>
    <col min="4" max="4" width="103.83203125" style="2" bestFit="1" customWidth="1"/>
    <col min="5" max="5" width="45.83203125" style="2" bestFit="1" customWidth="1"/>
    <col min="6" max="6" width="14.5" style="14" bestFit="1" customWidth="1"/>
    <col min="7" max="7" width="11.6640625" style="50" bestFit="1" customWidth="1"/>
    <col min="8" max="8" width="2.5" style="11" customWidth="1"/>
    <col min="9" max="16384" width="11.5" style="1"/>
  </cols>
  <sheetData>
    <row r="1" spans="2:21" ht="27" customHeight="1" x14ac:dyDescent="0.2">
      <c r="B1" s="3"/>
      <c r="C1" s="3"/>
      <c r="D1" s="4"/>
      <c r="E1" s="5"/>
      <c r="F1" s="12"/>
      <c r="G1" s="44"/>
      <c r="H1" s="3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2:21" ht="27" customHeight="1" thickBot="1" x14ac:dyDescent="0.25">
      <c r="B2" s="3"/>
      <c r="C2" s="3"/>
      <c r="D2" s="4"/>
      <c r="E2" s="5"/>
      <c r="F2" s="12"/>
      <c r="G2" s="44"/>
      <c r="H2" s="3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2:21" ht="15.75" customHeight="1" thickBot="1" x14ac:dyDescent="0.25">
      <c r="B3" s="6"/>
      <c r="C3" s="3"/>
      <c r="D3" s="7" t="s">
        <v>42</v>
      </c>
      <c r="E3" s="25"/>
      <c r="F3" s="13"/>
      <c r="G3" s="45"/>
      <c r="H3" s="6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2:21" ht="15.75" customHeight="1" thickBot="1" x14ac:dyDescent="0.25">
      <c r="B4" s="6"/>
      <c r="C4" s="19" t="s">
        <v>198</v>
      </c>
      <c r="D4" s="8" t="s">
        <v>44</v>
      </c>
      <c r="E4" s="25"/>
      <c r="F4" s="13"/>
      <c r="G4" s="45"/>
      <c r="H4" s="6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2:21" ht="15.75" customHeight="1" thickBot="1" x14ac:dyDescent="0.25">
      <c r="B5" s="6"/>
      <c r="C5" s="19">
        <v>2025</v>
      </c>
      <c r="D5" s="9" t="s">
        <v>43</v>
      </c>
      <c r="E5" s="52"/>
      <c r="F5" s="13" t="s">
        <v>329</v>
      </c>
      <c r="G5" s="45"/>
      <c r="H5" s="6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2:21" ht="5.25" customHeight="1" x14ac:dyDescent="0.2">
      <c r="B6" s="3"/>
      <c r="C6" s="3"/>
      <c r="D6" s="5"/>
      <c r="E6" s="5"/>
      <c r="F6" s="12"/>
      <c r="G6" s="44"/>
      <c r="H6" s="3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2:21" ht="30" customHeight="1" x14ac:dyDescent="0.2">
      <c r="B7" s="3"/>
      <c r="C7" s="3"/>
      <c r="D7" s="53" t="s">
        <v>327</v>
      </c>
      <c r="E7" s="53" t="s">
        <v>328</v>
      </c>
      <c r="F7" s="12"/>
      <c r="G7" s="44"/>
      <c r="H7" s="3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2:21" ht="15.75" customHeight="1" x14ac:dyDescent="0.2">
      <c r="B8" s="3"/>
      <c r="C8" s="3"/>
      <c r="D8" s="54"/>
      <c r="E8" s="54"/>
      <c r="F8" s="12"/>
      <c r="G8" s="44"/>
      <c r="H8" s="3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2:21" ht="15.75" customHeight="1" x14ac:dyDescent="0.2">
      <c r="B9" s="3"/>
      <c r="C9" s="3"/>
      <c r="D9" s="5"/>
      <c r="E9" s="5"/>
      <c r="F9" s="12"/>
      <c r="G9" s="44"/>
      <c r="H9" s="3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2:21" ht="15.75" customHeight="1" x14ac:dyDescent="0.2">
      <c r="B10" s="3"/>
      <c r="C10" s="3" t="s">
        <v>343</v>
      </c>
      <c r="D10" s="5"/>
      <c r="E10" s="5"/>
      <c r="F10" s="12" t="s">
        <v>62</v>
      </c>
      <c r="G10" s="44" t="s">
        <v>59</v>
      </c>
      <c r="H10" s="3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2:21" ht="15.75" customHeight="1" x14ac:dyDescent="0.2">
      <c r="B11" s="6"/>
      <c r="C11" s="34" t="s">
        <v>344</v>
      </c>
      <c r="D11" s="35"/>
      <c r="E11" s="35"/>
      <c r="F11" s="36">
        <f>G11/1.2</f>
        <v>261607.5</v>
      </c>
      <c r="G11" s="46">
        <v>313929</v>
      </c>
      <c r="H11" s="6"/>
      <c r="I11" s="11"/>
      <c r="J11" s="11"/>
      <c r="K11" s="11" t="s">
        <v>22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2:21" ht="15.75" customHeight="1" x14ac:dyDescent="0.2">
      <c r="B12" s="3"/>
      <c r="C12" s="3" t="s">
        <v>23</v>
      </c>
      <c r="D12" s="5"/>
      <c r="E12" s="5"/>
      <c r="F12" s="12"/>
      <c r="G12" s="44"/>
      <c r="H12" s="3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2:21" ht="15.75" customHeight="1" x14ac:dyDescent="0.2">
      <c r="B13" s="6"/>
      <c r="C13" s="20" t="s">
        <v>45</v>
      </c>
      <c r="D13" s="24" t="s">
        <v>17</v>
      </c>
      <c r="E13" s="18"/>
      <c r="F13" s="36" t="str" cm="1">
        <f t="array" ref="F13">_xlfn.SWITCH(G13,"Standard","Standard","sur devis", "quotation","free")</f>
        <v>free</v>
      </c>
      <c r="G13" s="46" t="str">
        <f>VLOOKUP(D13,'Prix 39'!B3:C4,2,FALSE)</f>
        <v>Offert</v>
      </c>
      <c r="H13" s="6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2:21" ht="15.75" customHeight="1" x14ac:dyDescent="0.2">
      <c r="B14" s="3"/>
      <c r="C14" s="3" t="s">
        <v>132</v>
      </c>
      <c r="D14" s="23"/>
      <c r="E14" s="5"/>
      <c r="F14" s="12"/>
      <c r="G14" s="44"/>
      <c r="H14" s="3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2:21" ht="15.75" customHeight="1" x14ac:dyDescent="0.2">
      <c r="B15" s="6"/>
      <c r="C15" s="20" t="s">
        <v>177</v>
      </c>
      <c r="D15" s="22" t="s">
        <v>199</v>
      </c>
      <c r="E15" s="26" t="s">
        <v>0</v>
      </c>
      <c r="F15" s="17" t="str" cm="1">
        <f t="array" ref="F15">_xlfn.SWITCH(G15,"Standard","Standard","sur devis", "quotation",G15/1.2)</f>
        <v>Standard</v>
      </c>
      <c r="G15" s="47" t="str">
        <f>VLOOKUP(D15,'Prix 39'!B5:C7,2,FALSE)</f>
        <v>Standard</v>
      </c>
      <c r="H15" s="6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2:21" ht="15.75" customHeight="1" x14ac:dyDescent="0.2">
      <c r="B16" s="6"/>
      <c r="C16" s="20" t="s">
        <v>337</v>
      </c>
      <c r="D16" s="22" t="s">
        <v>335</v>
      </c>
      <c r="E16" s="26" t="s">
        <v>0</v>
      </c>
      <c r="F16" s="17" t="str" cm="1">
        <f t="array" ref="F16">_xlfn.SWITCH(G16,"Standard","Standard","sur devis", "quotation",G16/1.2)</f>
        <v>Standard</v>
      </c>
      <c r="G16" s="47" t="str">
        <f>VLOOKUP(D16,'Prix 39'!B8:C9,2,FALSE)</f>
        <v>standard</v>
      </c>
      <c r="H16" s="6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2:21" ht="15.75" customHeight="1" x14ac:dyDescent="0.2">
      <c r="B17" s="6"/>
      <c r="C17" s="20" t="s">
        <v>178</v>
      </c>
      <c r="D17" s="22" t="s">
        <v>202</v>
      </c>
      <c r="E17" s="26" t="s">
        <v>345</v>
      </c>
      <c r="F17" s="17" t="str" cm="1">
        <f t="array" ref="F17">_xlfn.SWITCH(G17,"Standard","Standard","sur devis", "quotation",G17/1.2)</f>
        <v>Standard</v>
      </c>
      <c r="G17" s="47" t="str">
        <f>VLOOKUP(D17,'Prix 39'!B10:C11,2,FALSE)</f>
        <v>Standard</v>
      </c>
      <c r="H17" s="6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2:21" ht="15.75" customHeight="1" x14ac:dyDescent="0.2">
      <c r="B18" s="6"/>
      <c r="C18" s="20" t="s">
        <v>179</v>
      </c>
      <c r="D18" s="22" t="s">
        <v>204</v>
      </c>
      <c r="E18" s="26" t="s">
        <v>0</v>
      </c>
      <c r="F18" s="17" t="str" cm="1">
        <f t="array" ref="F18">_xlfn.SWITCH(G18,"Standard","Standard","sur devis", "quotation",G18/1.2)</f>
        <v>Standard</v>
      </c>
      <c r="G18" s="47" t="str">
        <f>VLOOKUP(D18,'Prix 39'!B13:C15,2,FALSE)</f>
        <v>Standard</v>
      </c>
      <c r="H18" s="6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2:21" ht="15.75" customHeight="1" x14ac:dyDescent="0.2">
      <c r="B19" s="6"/>
      <c r="C19" s="20" t="s">
        <v>46</v>
      </c>
      <c r="D19" s="22" t="s">
        <v>64</v>
      </c>
      <c r="E19" s="26" t="s">
        <v>346</v>
      </c>
      <c r="F19" s="17" t="str" cm="1">
        <f t="array" ref="F19">_xlfn.SWITCH(G19,"Standard","Standard","sur devis", "quotation",G19/1.2)</f>
        <v>quotation</v>
      </c>
      <c r="G19" s="47" t="str">
        <f>VLOOKUP(D19,'Prix 39'!B21:C23,2,FALSE)</f>
        <v>Sur devis</v>
      </c>
      <c r="H19" s="6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2:21" ht="15.75" customHeight="1" x14ac:dyDescent="0.2">
      <c r="B20" s="6"/>
      <c r="C20" s="20" t="s">
        <v>47</v>
      </c>
      <c r="D20" s="22" t="s">
        <v>206</v>
      </c>
      <c r="E20" s="26" t="s">
        <v>0</v>
      </c>
      <c r="F20" s="17" t="str" cm="1">
        <f t="array" ref="F20">_xlfn.SWITCH(G20,"Standard","Standard","sur devis", "quotation",G20/1.2)</f>
        <v>Standard</v>
      </c>
      <c r="G20" s="47" t="str">
        <f>VLOOKUP(D20,'Prix 39'!B17:C19,2,FALSE)</f>
        <v>Standard</v>
      </c>
      <c r="H20" s="6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2:21" ht="15.75" customHeight="1" x14ac:dyDescent="0.2">
      <c r="B21" s="3"/>
      <c r="C21" s="3" t="s">
        <v>35</v>
      </c>
      <c r="D21" s="23"/>
      <c r="E21" s="23"/>
      <c r="F21" s="15"/>
      <c r="G21" s="48"/>
      <c r="H21" s="3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2:21" ht="15.75" customHeight="1" x14ac:dyDescent="0.2">
      <c r="B22" s="6"/>
      <c r="C22" s="20" t="s">
        <v>48</v>
      </c>
      <c r="D22" s="22" t="s">
        <v>301</v>
      </c>
      <c r="E22" s="26" t="s">
        <v>347</v>
      </c>
      <c r="F22" s="17" t="str" cm="1">
        <f t="array" ref="F22">_xlfn.SWITCH(G22,"Standard","Standard","sur devis", "quotation",G22/1.2)</f>
        <v>Standard</v>
      </c>
      <c r="G22" s="47" t="str">
        <f>VLOOKUP(D22,'Prix 39'!B25:C26,2,FALSE)</f>
        <v>Standard</v>
      </c>
      <c r="H22" s="6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2:21" ht="15.75" customHeight="1" x14ac:dyDescent="0.2">
      <c r="B23" s="6"/>
      <c r="C23" s="20" t="s">
        <v>180</v>
      </c>
      <c r="D23" s="22" t="s">
        <v>13</v>
      </c>
      <c r="E23" s="26" t="s">
        <v>0</v>
      </c>
      <c r="F23" s="17" t="str" cm="1">
        <f t="array" ref="F23">_xlfn.SWITCH(G23,"Standard","Standard","sur devis", "quotation",G23/1.2)</f>
        <v>Standard</v>
      </c>
      <c r="G23" s="47" t="str">
        <f>VLOOKUP(D23,'Prix 39'!B28:C29,2,FALSE)</f>
        <v>Standard</v>
      </c>
      <c r="H23" s="6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2:21" ht="15.75" customHeight="1" x14ac:dyDescent="0.2">
      <c r="B24" s="6"/>
      <c r="C24" s="20" t="s">
        <v>181</v>
      </c>
      <c r="D24" s="22" t="s">
        <v>5</v>
      </c>
      <c r="E24" s="26" t="s">
        <v>0</v>
      </c>
      <c r="F24" s="17" t="str" cm="1">
        <f t="array" ref="F24">_xlfn.SWITCH(G24,"Standard","Standard","sur devis", "quotation",G24/1.2)</f>
        <v>Standard</v>
      </c>
      <c r="G24" s="47" t="str">
        <f>VLOOKUP(D24,'Prix 39'!B31:C32,2,FALSE)</f>
        <v>Standard</v>
      </c>
      <c r="H24" s="6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2:21" ht="15.75" customHeight="1" x14ac:dyDescent="0.2">
      <c r="B25" s="6"/>
      <c r="C25" s="20" t="s">
        <v>182</v>
      </c>
      <c r="D25" s="22" t="s">
        <v>5</v>
      </c>
      <c r="E25" s="26" t="s">
        <v>0</v>
      </c>
      <c r="F25" s="17" t="str" cm="1">
        <f t="array" ref="F25">_xlfn.SWITCH(G25,"Standard","Standard","sur devis", "quotation",G25/1.2)</f>
        <v>Standard</v>
      </c>
      <c r="G25" s="47" t="str">
        <f>VLOOKUP(D25,'Prix 39'!B34:C36,2,FALSE)</f>
        <v>Standard</v>
      </c>
      <c r="H25" s="6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2:21" ht="15.75" customHeight="1" x14ac:dyDescent="0.2">
      <c r="B26" s="6"/>
      <c r="C26" s="20" t="s">
        <v>49</v>
      </c>
      <c r="D26" s="22" t="s">
        <v>75</v>
      </c>
      <c r="E26" s="26" t="s">
        <v>0</v>
      </c>
      <c r="F26" s="17" t="str" cm="1">
        <f t="array" ref="F26">_xlfn.SWITCH(G26,"Standard","Standard","sur devis", "quotation",G26/1.2)</f>
        <v>Standard</v>
      </c>
      <c r="G26" s="47" t="str">
        <f>VLOOKUP(D26,'Prix 39'!B38:C39,2,FALSE)</f>
        <v>Standard</v>
      </c>
      <c r="H26" s="6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2:21" ht="15.75" customHeight="1" x14ac:dyDescent="0.2">
      <c r="B27" s="6"/>
      <c r="C27" s="20" t="s">
        <v>50</v>
      </c>
      <c r="D27" s="22" t="s">
        <v>5</v>
      </c>
      <c r="E27" s="26" t="s">
        <v>0</v>
      </c>
      <c r="F27" s="17" t="str" cm="1">
        <f t="array" ref="F27">_xlfn.SWITCH(G27,"Standard","Standard","sur devis", "quotation",G27/1.2)</f>
        <v>Standard</v>
      </c>
      <c r="G27" s="47" t="str">
        <f>VLOOKUP(D27,'Prix 39'!B41:C42,2,FALSE)</f>
        <v>Standard</v>
      </c>
      <c r="H27" s="6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2:21" ht="15.75" customHeight="1" x14ac:dyDescent="0.2">
      <c r="B28" s="6"/>
      <c r="C28" s="20" t="s">
        <v>51</v>
      </c>
      <c r="D28" s="22" t="s">
        <v>213</v>
      </c>
      <c r="E28" s="26" t="s">
        <v>0</v>
      </c>
      <c r="F28" s="17" t="str" cm="1">
        <f t="array" ref="F28">_xlfn.SWITCH(G28,"Standard","Standard","sur devis", "quotation",G28/1.2)</f>
        <v>Standard</v>
      </c>
      <c r="G28" s="47" t="str">
        <f>VLOOKUP(D28,'Prix 39'!B44:C45,2,FALSE)</f>
        <v>Standard</v>
      </c>
      <c r="H28" s="6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2:21" ht="15.75" customHeight="1" x14ac:dyDescent="0.2">
      <c r="B29" s="6"/>
      <c r="C29" s="20" t="s">
        <v>149</v>
      </c>
      <c r="D29" s="22" t="s">
        <v>214</v>
      </c>
      <c r="E29" s="26" t="s">
        <v>348</v>
      </c>
      <c r="F29" s="17" cm="1">
        <f t="array" ref="F29">_xlfn.SWITCH(G29,"Standard","Standard","sur devis", "quotation",G29/1.2)</f>
        <v>2347.8000000000002</v>
      </c>
      <c r="G29" s="47">
        <f>VLOOKUP(D29,'Prix 39'!B47:C48,2,FALSE)</f>
        <v>2817.36</v>
      </c>
      <c r="H29" s="6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2:21" ht="15.75" customHeight="1" x14ac:dyDescent="0.2">
      <c r="B30" s="6"/>
      <c r="C30" s="20" t="s">
        <v>227</v>
      </c>
      <c r="D30" s="22" t="s">
        <v>96</v>
      </c>
      <c r="E30" s="26" t="s">
        <v>349</v>
      </c>
      <c r="F30" s="17" cm="1">
        <f t="array" ref="F30">_xlfn.SWITCH(G30,"Standard","Standard","sur devis", "quotation",G30/1.2)</f>
        <v>2191.2800000000002</v>
      </c>
      <c r="G30" s="47">
        <f>VLOOKUP(D30,'Prix 39'!B50:C52,2,FALSE)</f>
        <v>2629.5360000000001</v>
      </c>
      <c r="H30" s="6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2:21" ht="15.75" customHeight="1" x14ac:dyDescent="0.2">
      <c r="B31" s="6"/>
      <c r="C31" s="20" t="s">
        <v>269</v>
      </c>
      <c r="D31" s="22" t="s">
        <v>215</v>
      </c>
      <c r="E31" s="26" t="s">
        <v>0</v>
      </c>
      <c r="F31" s="17" cm="1">
        <f t="array" ref="F31">_xlfn.SWITCH(G31,"Standard","Standard","sur devis", "quotation",G31/1.2)</f>
        <v>1283.1000000000001</v>
      </c>
      <c r="G31" s="47">
        <f>VLOOKUP(D31,'Prix 39'!B54:C55,2,FALSE)</f>
        <v>1539.72</v>
      </c>
      <c r="H31" s="6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2:21" ht="15.75" customHeight="1" x14ac:dyDescent="0.2">
      <c r="B32" s="3"/>
      <c r="C32" s="3" t="s">
        <v>36</v>
      </c>
      <c r="D32" s="23"/>
      <c r="E32" s="23"/>
      <c r="F32" s="15"/>
      <c r="G32" s="48"/>
      <c r="H32" s="3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2:21" ht="15.75" customHeight="1" x14ac:dyDescent="0.2">
      <c r="B33" s="6"/>
      <c r="C33" t="s">
        <v>150</v>
      </c>
      <c r="D33" s="22" t="s">
        <v>83</v>
      </c>
      <c r="E33" s="26" t="s">
        <v>0</v>
      </c>
      <c r="F33" s="17" cm="1">
        <f t="array" ref="F33">_xlfn.SWITCH(G33,"Standard","Standard","sur devis", "quotation",G33/1.2)</f>
        <v>1851.2</v>
      </c>
      <c r="G33" s="47">
        <f>VLOOKUP(D33,'Prix 39'!B57:C58,2,FALSE)</f>
        <v>2221.44</v>
      </c>
      <c r="H33" s="6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2:21" ht="15.75" customHeight="1" x14ac:dyDescent="0.2">
      <c r="B34" s="6"/>
      <c r="C34" t="s">
        <v>194</v>
      </c>
      <c r="D34" s="22" t="s">
        <v>217</v>
      </c>
      <c r="E34" s="26" t="s">
        <v>0</v>
      </c>
      <c r="F34" s="17" cm="1">
        <f t="array" ref="F34">_xlfn.SWITCH(G34,"Standard","Standard","sur devis", "quotation",G34/1.2)</f>
        <v>626.08000000000004</v>
      </c>
      <c r="G34" s="47">
        <f>VLOOKUP(D34,'Prix 39'!B60:C61,2,FALSE)</f>
        <v>751.29600000000005</v>
      </c>
      <c r="H34" s="6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2:21" ht="16" x14ac:dyDescent="0.2">
      <c r="B35" s="6"/>
      <c r="C35" t="s">
        <v>151</v>
      </c>
      <c r="D35" s="22" t="s">
        <v>85</v>
      </c>
      <c r="E35" s="26" t="s">
        <v>0</v>
      </c>
      <c r="F35" s="17" cm="1">
        <f t="array" ref="F35">_xlfn.SWITCH(G35,"Standard","Standard","sur devis", "quotation",G35/1.2)</f>
        <v>613.34</v>
      </c>
      <c r="G35" s="47">
        <f>VLOOKUP(D35,'Prix 39'!B63:C65,2,FALSE)</f>
        <v>736.00800000000004</v>
      </c>
      <c r="H35" s="6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2:21" ht="16" x14ac:dyDescent="0.2">
      <c r="B36" s="6"/>
      <c r="C36" t="s">
        <v>224</v>
      </c>
      <c r="D36" s="22" t="s">
        <v>5</v>
      </c>
      <c r="E36" s="26" t="s">
        <v>0</v>
      </c>
      <c r="F36" s="17" t="str" cm="1">
        <f t="array" ref="F36">_xlfn.SWITCH(G36,"Standard","Standard","sur devis", "quotation",G36/1.2)</f>
        <v>Standard</v>
      </c>
      <c r="G36" s="47" t="str">
        <f>VLOOKUP(D36,'Prix 39'!B67:C69,2,FALSE)</f>
        <v>Standard</v>
      </c>
      <c r="H36" s="6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2:21" ht="15.75" customHeight="1" x14ac:dyDescent="0.2">
      <c r="B37" s="6"/>
      <c r="C37" t="s">
        <v>152</v>
      </c>
      <c r="D37" s="22" t="s">
        <v>87</v>
      </c>
      <c r="E37" s="26" t="s">
        <v>350</v>
      </c>
      <c r="F37" s="17" cm="1">
        <f t="array" ref="F37">_xlfn.SWITCH(G37,"Standard","Standard","sur devis", "quotation",G37/1.2)</f>
        <v>638.73333333333335</v>
      </c>
      <c r="G37" s="47">
        <f>VLOOKUP(D37,'Prix 39'!B71:C72,2,FALSE)</f>
        <v>766.48</v>
      </c>
      <c r="H37" s="6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2:21" ht="15.75" customHeight="1" x14ac:dyDescent="0.2">
      <c r="B38" s="3"/>
      <c r="C38" s="3" t="s">
        <v>37</v>
      </c>
      <c r="D38" s="23"/>
      <c r="E38" s="23"/>
      <c r="F38" s="15"/>
      <c r="G38" s="48"/>
      <c r="H38" s="3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2:21" ht="15.75" customHeight="1" x14ac:dyDescent="0.2">
      <c r="B39" s="6"/>
      <c r="C39" t="s">
        <v>279</v>
      </c>
      <c r="D39" s="22" t="s">
        <v>278</v>
      </c>
      <c r="E39" s="26"/>
      <c r="F39" s="17" cm="1">
        <f t="array" ref="F39">_xlfn.SWITCH(G39,"Standard","Standard","sur devis", "quotation",G39/1.2)</f>
        <v>1022.6666666666667</v>
      </c>
      <c r="G39" s="47">
        <f>VLOOKUP(D39,'Prix 39'!B73:C77,2,FALSE)</f>
        <v>1227.2</v>
      </c>
      <c r="H39" s="6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2:21" ht="15.75" customHeight="1" x14ac:dyDescent="0.2">
      <c r="B40" s="6"/>
      <c r="C40" t="s">
        <v>225</v>
      </c>
      <c r="D40" s="22" t="s">
        <v>5</v>
      </c>
      <c r="E40" s="26" t="s">
        <v>0</v>
      </c>
      <c r="F40" s="17" t="str" cm="1">
        <f t="array" ref="F40">_xlfn.SWITCH(G40,"Standard","Standard","sur devis", "quotation",G40/1.2)</f>
        <v>Standard</v>
      </c>
      <c r="G40" s="47" t="str">
        <f>VLOOKUP(D40,'Prix 39'!B77:C78,2,FALSE)</f>
        <v>Standard</v>
      </c>
      <c r="H40" s="6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2:21" ht="15.75" customHeight="1" x14ac:dyDescent="0.2">
      <c r="B41" s="6"/>
      <c r="C41" t="s">
        <v>153</v>
      </c>
      <c r="D41" s="22" t="s">
        <v>272</v>
      </c>
      <c r="E41" s="26" t="s">
        <v>0</v>
      </c>
      <c r="F41" s="17" cm="1">
        <f t="array" ref="F41">_xlfn.SWITCH(G41,"Standard","Standard","sur devis", "quotation",G41/1.2)</f>
        <v>360.53333333333336</v>
      </c>
      <c r="G41" s="47">
        <f>VLOOKUP(D41,'Prix 39'!B80:C82,2,FALSE)</f>
        <v>432.64</v>
      </c>
      <c r="H41" s="6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2:21" ht="15.75" customHeight="1" x14ac:dyDescent="0.2">
      <c r="B42" s="6"/>
      <c r="C42" t="s">
        <v>302</v>
      </c>
      <c r="D42" s="22" t="s">
        <v>274</v>
      </c>
      <c r="E42" s="26" t="s">
        <v>0</v>
      </c>
      <c r="F42" s="17" cm="1">
        <f t="array" ref="F42">_xlfn.SWITCH(G42,"Standard","Standard","sur devis", "quotation",G42/1.2)</f>
        <v>825.93333333333339</v>
      </c>
      <c r="G42" s="47">
        <f>VLOOKUP(D42,'Prix 39'!B84:C86,2,FALSE)</f>
        <v>991.12</v>
      </c>
      <c r="H42" s="6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2:21" ht="15.75" customHeight="1" x14ac:dyDescent="0.2">
      <c r="B43" s="6"/>
      <c r="C43" t="s">
        <v>303</v>
      </c>
      <c r="D43" s="22" t="s">
        <v>299</v>
      </c>
      <c r="E43" s="26" t="s">
        <v>361</v>
      </c>
      <c r="F43" s="17" cm="1">
        <f t="array" ref="F43">_xlfn.SWITCH(G43,"Standard","Standard","sur devis", "quotation",G43/1.2)</f>
        <v>413.40000000000003</v>
      </c>
      <c r="G43" s="47">
        <f>VLOOKUP(D43,'Prix 39'!B88:C89,2,FALSE)</f>
        <v>496.08000000000004</v>
      </c>
      <c r="H43" s="6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2:21" ht="15.75" customHeight="1" x14ac:dyDescent="0.2">
      <c r="B44" s="6"/>
      <c r="C44" t="s">
        <v>154</v>
      </c>
      <c r="D44" s="22" t="s">
        <v>93</v>
      </c>
      <c r="E44" s="26" t="s">
        <v>0</v>
      </c>
      <c r="F44" s="17" cm="1">
        <f t="array" ref="F44">_xlfn.SWITCH(G44,"Standard","Standard","sur devis", "quotation",G44/1.2)</f>
        <v>622.44000000000017</v>
      </c>
      <c r="G44" s="47">
        <f>VLOOKUP(D44,'Prix 39'!B94:C95,2,FALSE)</f>
        <v>746.92800000000011</v>
      </c>
      <c r="H44" s="6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2:21" ht="15.75" customHeight="1" x14ac:dyDescent="0.2">
      <c r="B45" s="6"/>
      <c r="C45" t="s">
        <v>238</v>
      </c>
      <c r="D45" s="22" t="s">
        <v>229</v>
      </c>
      <c r="E45" s="26" t="s">
        <v>0</v>
      </c>
      <c r="F45" s="17" t="str" cm="1">
        <f t="array" ref="F45">_xlfn.SWITCH(G45,"Standard","Standard","sur devis", "quotation",G45/1.2)</f>
        <v>Standard</v>
      </c>
      <c r="G45" s="47" t="str">
        <f>VLOOKUP(D45,'Prix 39'!B97:C98,2,FALSE)</f>
        <v>Standard</v>
      </c>
      <c r="H45" s="6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2:21" ht="15.75" customHeight="1" x14ac:dyDescent="0.2">
      <c r="B46" s="6"/>
      <c r="C46" t="s">
        <v>193</v>
      </c>
      <c r="D46" s="22" t="s">
        <v>5</v>
      </c>
      <c r="E46" s="26" t="s">
        <v>0</v>
      </c>
      <c r="F46" s="17" t="str" cm="1">
        <f t="array" ref="F46">_xlfn.SWITCH(G46,"Standard","Standard","sur devis", "quotation",G46/1.2)</f>
        <v>Standard</v>
      </c>
      <c r="G46" s="47" t="str">
        <f>VLOOKUP(D46,'Prix 39'!B100:C101,2,FALSE)</f>
        <v>Standard</v>
      </c>
      <c r="H46" s="6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2:21" ht="15.75" customHeight="1" x14ac:dyDescent="0.2">
      <c r="B47" s="6"/>
      <c r="C47" t="s">
        <v>237</v>
      </c>
      <c r="D47" s="22" t="s">
        <v>88</v>
      </c>
      <c r="E47" s="26" t="s">
        <v>0</v>
      </c>
      <c r="F47" s="17" t="str" cm="1">
        <f t="array" ref="F47">_xlfn.SWITCH(G47,"Standard","Standard","sur devis", "quotation",G47/1.2)</f>
        <v>Standard</v>
      </c>
      <c r="G47" s="47" t="str">
        <f>VLOOKUP(D47,'Prix 39'!B103:C104,2,FALSE)</f>
        <v>Standard</v>
      </c>
      <c r="H47" s="6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2:21" ht="15.75" customHeight="1" x14ac:dyDescent="0.2">
      <c r="B48" s="6"/>
      <c r="C48" t="s">
        <v>155</v>
      </c>
      <c r="D48" s="22" t="s">
        <v>235</v>
      </c>
      <c r="E48" s="26" t="s">
        <v>360</v>
      </c>
      <c r="F48" s="17" t="str" cm="1">
        <f t="array" ref="F48">_xlfn.SWITCH(G48,"Standard","Standard","sur devis", "quotation",G48/1.2)</f>
        <v>Standard</v>
      </c>
      <c r="G48" s="47" t="str">
        <f>VLOOKUP(D48,'Prix 39'!B106:C107,2,FALSE)</f>
        <v>Standard</v>
      </c>
      <c r="H48" s="6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2:21" ht="15.75" customHeight="1" x14ac:dyDescent="0.2">
      <c r="B49" s="3"/>
      <c r="C49" s="3" t="s">
        <v>38</v>
      </c>
      <c r="D49" s="23"/>
      <c r="E49" s="23"/>
      <c r="F49" s="15"/>
      <c r="G49" s="48"/>
      <c r="H49" s="3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2:21" ht="15.75" customHeight="1" x14ac:dyDescent="0.2">
      <c r="B50" s="6"/>
      <c r="C50" t="s">
        <v>156</v>
      </c>
      <c r="D50" s="22" t="s">
        <v>236</v>
      </c>
      <c r="E50" s="26" t="s">
        <v>0</v>
      </c>
      <c r="F50" s="17" cm="1">
        <f t="array" ref="F50">_xlfn.SWITCH(G50,"Standard","Standard","sur devis", "quotation",G50/1.2)</f>
        <v>1708.2000000000003</v>
      </c>
      <c r="G50" s="47">
        <f>VLOOKUP(D50,'Prix 39'!B109:C110,2,FALSE)</f>
        <v>2049.84</v>
      </c>
      <c r="H50" s="6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2:21" ht="15.75" customHeight="1" x14ac:dyDescent="0.2">
      <c r="B51" s="6"/>
      <c r="C51" t="s">
        <v>280</v>
      </c>
      <c r="D51" s="22" t="s">
        <v>2</v>
      </c>
      <c r="E51" s="26" t="s">
        <v>359</v>
      </c>
      <c r="F51" s="17" cm="1">
        <f t="array" ref="F51">_xlfn.SWITCH(G51,"Standard","Standard","sur devis", "quotation",G51/1.2)</f>
        <v>364</v>
      </c>
      <c r="G51" s="47">
        <f>VLOOKUP(D51,'Prix 39'!B112:C113,2,FALSE)</f>
        <v>436.8</v>
      </c>
      <c r="H51" s="6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2:21" ht="17.25" customHeight="1" x14ac:dyDescent="0.2">
      <c r="B52" s="6"/>
      <c r="C52" t="s">
        <v>183</v>
      </c>
      <c r="D52" s="22" t="s">
        <v>2</v>
      </c>
      <c r="E52" s="26" t="s">
        <v>0</v>
      </c>
      <c r="F52" s="17" cm="1">
        <f t="array" ref="F52">_xlfn.SWITCH(G52,"Standard","Standard","sur devis", "quotation",G52/1.2)</f>
        <v>1171.7333333333336</v>
      </c>
      <c r="G52" s="47">
        <f>VLOOKUP(D52,'Prix 39'!B115:C116,2,FALSE)</f>
        <v>1406.0800000000002</v>
      </c>
      <c r="H52" s="6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2:21" ht="15.75" customHeight="1" x14ac:dyDescent="0.2">
      <c r="B53" s="6"/>
      <c r="C53" t="s">
        <v>246</v>
      </c>
      <c r="D53" s="22" t="s">
        <v>241</v>
      </c>
      <c r="E53" s="26" t="s">
        <v>0</v>
      </c>
      <c r="F53" s="17" cm="1">
        <f t="array" ref="F53">_xlfn.SWITCH(G53,"Standard","Standard","sur devis", "quotation",G53/1.2)</f>
        <v>3827.2000000000003</v>
      </c>
      <c r="G53" s="47">
        <f>VLOOKUP(D53,'Prix 39'!B118:C120,2,FALSE)</f>
        <v>4592.6400000000003</v>
      </c>
      <c r="H53" s="6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2:21" ht="15.75" customHeight="1" x14ac:dyDescent="0.2">
      <c r="B54" s="6"/>
      <c r="C54" t="s">
        <v>184</v>
      </c>
      <c r="D54" s="22" t="s">
        <v>2</v>
      </c>
      <c r="E54" s="26" t="s">
        <v>0</v>
      </c>
      <c r="F54" s="17" cm="1">
        <f t="array" ref="F54">_xlfn.SWITCH(G54,"Standard","Standard","sur devis", "quotation",G54/1.2)</f>
        <v>843.26666666666677</v>
      </c>
      <c r="G54" s="47">
        <f>VLOOKUP(D54,'Prix 39'!B122:C123,2,FALSE)</f>
        <v>1011.9200000000001</v>
      </c>
      <c r="H54" s="6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2:21" ht="15.75" customHeight="1" x14ac:dyDescent="0.2">
      <c r="B55" s="6"/>
      <c r="C55" t="s">
        <v>185</v>
      </c>
      <c r="D55" s="22" t="s">
        <v>243</v>
      </c>
      <c r="E55" s="26" t="s">
        <v>0</v>
      </c>
      <c r="F55" s="17" cm="1">
        <f t="array" ref="F55">_xlfn.SWITCH(G55,"Standard","Standard","sur devis", "quotation",G55/1.2)</f>
        <v>996.66666666666674</v>
      </c>
      <c r="G55" s="47">
        <f>VLOOKUP(D55,'Prix 39'!B125:C127,2,FALSE)</f>
        <v>1196</v>
      </c>
      <c r="H55" s="6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2:21" ht="15.75" customHeight="1" x14ac:dyDescent="0.2">
      <c r="B56" s="6"/>
      <c r="C56" t="s">
        <v>186</v>
      </c>
      <c r="D56" s="22" t="s">
        <v>5</v>
      </c>
      <c r="E56" s="26" t="s">
        <v>0</v>
      </c>
      <c r="F56" s="17" t="str" cm="1">
        <f t="array" ref="F56">_xlfn.SWITCH(G56,"Standard","Standard","sur devis", "quotation",G56/1.2)</f>
        <v>Standard</v>
      </c>
      <c r="G56" s="47" t="str">
        <f>VLOOKUP(D56,'Prix 39'!B129:C130,2,FALSE)</f>
        <v>Standard</v>
      </c>
      <c r="H56" s="6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2:21" ht="16" x14ac:dyDescent="0.2">
      <c r="B57" s="6"/>
      <c r="C57" t="s">
        <v>189</v>
      </c>
      <c r="D57" s="22" t="s">
        <v>102</v>
      </c>
      <c r="E57" s="26" t="s">
        <v>0</v>
      </c>
      <c r="F57" s="17" t="str" cm="1">
        <f t="array" ref="F57">_xlfn.SWITCH(G57,"Standard","Standard","sur devis", "quotation",G57/1.2)</f>
        <v>Standard</v>
      </c>
      <c r="G57" s="47" t="str">
        <f>VLOOKUP(D57,'Prix 39'!B132:C133,2,FALSE)</f>
        <v>Standard</v>
      </c>
      <c r="H57" s="6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2:21" ht="16" x14ac:dyDescent="0.2">
      <c r="B58" s="6"/>
      <c r="C58" t="s">
        <v>316</v>
      </c>
      <c r="D58" s="22" t="s">
        <v>318</v>
      </c>
      <c r="E58" s="26" t="s">
        <v>0</v>
      </c>
      <c r="F58" s="17" cm="1">
        <f t="array" ref="F58">_xlfn.SWITCH(G58,"Standard","Standard","sur devis", "quotation",G58/1.2)</f>
        <v>216.66666666666669</v>
      </c>
      <c r="G58" s="47">
        <f>VLOOKUP(D58,'Prix 39'!B135:C136,2,FALSE)</f>
        <v>260</v>
      </c>
      <c r="H58" s="6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2:21" ht="16" x14ac:dyDescent="0.2">
      <c r="B59" s="6"/>
      <c r="C59" t="s">
        <v>157</v>
      </c>
      <c r="D59" s="22" t="s">
        <v>146</v>
      </c>
      <c r="E59" s="26" t="s">
        <v>0</v>
      </c>
      <c r="F59" s="17" cm="1">
        <f t="array" ref="F59">_xlfn.SWITCH(G59,"Standard","Standard","sur devis", "quotation",G59/1.2)</f>
        <v>518.26666666666677</v>
      </c>
      <c r="G59" s="47">
        <f>VLOOKUP(D59,'Prix 39'!B138:C139,2,FALSE)</f>
        <v>621.92000000000007</v>
      </c>
      <c r="H59" s="6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2:21" ht="16" x14ac:dyDescent="0.2">
      <c r="B60" s="6"/>
      <c r="C60" t="s">
        <v>158</v>
      </c>
      <c r="D60" s="22" t="s">
        <v>245</v>
      </c>
      <c r="E60" s="26" t="s">
        <v>0</v>
      </c>
      <c r="F60" s="17" cm="1">
        <f t="array" ref="F60">_xlfn.SWITCH(G60,"Standard","Standard","sur devis", "quotation",G60/1.2)</f>
        <v>329.33333333333331</v>
      </c>
      <c r="G60" s="47">
        <f>VLOOKUP(D60,'Prix 39'!B141:C142,2,FALSE)</f>
        <v>395.2</v>
      </c>
      <c r="H60" s="6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2:21" ht="16" x14ac:dyDescent="0.2">
      <c r="B61" s="6"/>
      <c r="C61" t="s">
        <v>159</v>
      </c>
      <c r="D61" s="22" t="s">
        <v>342</v>
      </c>
      <c r="E61" s="26" t="s">
        <v>0</v>
      </c>
      <c r="F61" s="17" cm="1">
        <f t="array" ref="F61">_xlfn.SWITCH(G61,"Standard","Standard","sur devis", "quotation",G61/1.2)</f>
        <v>2149.3333333333335</v>
      </c>
      <c r="G61" s="47">
        <f>VLOOKUP(D61,'Prix 39'!B144:C145,2,FALSE)</f>
        <v>2579.2000000000003</v>
      </c>
      <c r="H61" s="6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2:21" ht="16" x14ac:dyDescent="0.2">
      <c r="B62" s="6"/>
      <c r="C62" t="s">
        <v>292</v>
      </c>
      <c r="D62" s="22" t="s">
        <v>2</v>
      </c>
      <c r="E62" s="26" t="s">
        <v>0</v>
      </c>
      <c r="F62" s="17" cm="1">
        <f t="array" ref="F62">_xlfn.SWITCH(G62,"Standard","Standard","sur devis", "quotation",G62/1.2)</f>
        <v>258.26666666666671</v>
      </c>
      <c r="G62" s="47">
        <f>VLOOKUP(D62,'Prix 39'!B147:C148,2,FALSE)</f>
        <v>309.92</v>
      </c>
      <c r="H62" s="6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2:21" ht="16" x14ac:dyDescent="0.2">
      <c r="B63" s="6"/>
      <c r="C63" t="s">
        <v>160</v>
      </c>
      <c r="D63" s="22" t="s">
        <v>2</v>
      </c>
      <c r="E63" s="26" t="s">
        <v>0</v>
      </c>
      <c r="F63" s="17" cm="1">
        <f t="array" ref="F63">_xlfn.SWITCH(G63,"Standard","Standard","sur devis", "quotation",G63/1.2)</f>
        <v>329.33333333333331</v>
      </c>
      <c r="G63" s="47">
        <f>VLOOKUP(D63,'Prix 39'!B150:C151,2,FALSE)</f>
        <v>395.2</v>
      </c>
      <c r="H63" s="6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2:21" ht="16" x14ac:dyDescent="0.2">
      <c r="B64" s="6"/>
      <c r="C64" t="s">
        <v>187</v>
      </c>
      <c r="D64" s="22" t="s">
        <v>248</v>
      </c>
      <c r="E64" s="26" t="s">
        <v>0</v>
      </c>
      <c r="F64" s="17" t="str" cm="1">
        <f t="array" ref="F64">_xlfn.SWITCH(G64,"Standard","Standard","sur devis", "quotation",G64/1.2)</f>
        <v>quotation</v>
      </c>
      <c r="G64" s="47" t="str">
        <f>VLOOKUP(D64,'Prix 39'!B153:C155,2,FALSE)</f>
        <v>sur devis</v>
      </c>
      <c r="H64" s="6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2:21" ht="15.75" customHeight="1" x14ac:dyDescent="0.2">
      <c r="B65" s="6"/>
      <c r="C65" t="s">
        <v>190</v>
      </c>
      <c r="D65" s="22" t="s">
        <v>5</v>
      </c>
      <c r="E65" s="26" t="s">
        <v>0</v>
      </c>
      <c r="F65" s="17" t="str" cm="1">
        <f t="array" ref="F65">_xlfn.SWITCH(G65,"Standard","Standard","sur devis", "quotation",G65/1.2)</f>
        <v>Standard</v>
      </c>
      <c r="G65" s="47" t="str">
        <f>VLOOKUP(D65,'Prix 39'!B157:C158,2,FALSE)</f>
        <v>Standard</v>
      </c>
      <c r="H65" s="6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2:21" ht="15.75" customHeight="1" x14ac:dyDescent="0.2">
      <c r="B66" s="6"/>
      <c r="C66" t="s">
        <v>188</v>
      </c>
      <c r="D66" s="22" t="s">
        <v>2</v>
      </c>
      <c r="E66" s="26" t="s">
        <v>0</v>
      </c>
      <c r="F66" s="17" cm="1">
        <f t="array" ref="F66">_xlfn.SWITCH(G66,"Standard","Standard","sur devis", "quotation",G66/1.2)</f>
        <v>5477.3333333333339</v>
      </c>
      <c r="G66" s="47">
        <f>VLOOKUP(D66,'Prix 39'!B160:C161,2,FALSE)</f>
        <v>6572.8</v>
      </c>
      <c r="H66" s="6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2:21" ht="15.75" customHeight="1" x14ac:dyDescent="0.2">
      <c r="B67" s="6"/>
      <c r="C67" t="s">
        <v>161</v>
      </c>
      <c r="D67" s="22" t="s">
        <v>5</v>
      </c>
      <c r="E67" s="26" t="s">
        <v>0</v>
      </c>
      <c r="F67" s="17" t="str" cm="1">
        <f t="array" ref="F67">_xlfn.SWITCH(G67,"Standard","Standard","sur devis", "quotation",G67/1.2)</f>
        <v>Standard</v>
      </c>
      <c r="G67" s="47" t="str">
        <f>VLOOKUP(D67,'Prix 39'!B163:C164,2,FALSE)</f>
        <v>Standard</v>
      </c>
      <c r="H67" s="6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2:21" ht="15.75" customHeight="1" x14ac:dyDescent="0.2">
      <c r="B68" s="6"/>
      <c r="C68" t="s">
        <v>162</v>
      </c>
      <c r="D68" s="22" t="s">
        <v>2</v>
      </c>
      <c r="E68" s="26" t="s">
        <v>0</v>
      </c>
      <c r="F68" s="17" cm="1">
        <f t="array" ref="F68">_xlfn.SWITCH(G68,"Standard","Standard","sur devis", "quotation",G68/1.2)</f>
        <v>251.33333333333337</v>
      </c>
      <c r="G68" s="47">
        <f>VLOOKUP(D68,'Prix 39'!B166:C167,2,FALSE)</f>
        <v>301.60000000000002</v>
      </c>
      <c r="H68" s="6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2:21" ht="15.75" customHeight="1" x14ac:dyDescent="0.2">
      <c r="B69" s="6"/>
      <c r="C69" t="s">
        <v>288</v>
      </c>
      <c r="D69" s="22" t="s">
        <v>77</v>
      </c>
      <c r="E69" s="26"/>
      <c r="F69" s="17" cm="1">
        <f t="array" ref="F69">_xlfn.SWITCH(G69,"Standard","Standard","sur devis", "quotation",G69/1.2)</f>
        <v>589.33333333333337</v>
      </c>
      <c r="G69" s="47">
        <f>VLOOKUP(D69,'Prix 39'!B169:C170,2,FALSE)</f>
        <v>707.2</v>
      </c>
      <c r="H69" s="6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2:21" ht="15.75" customHeight="1" x14ac:dyDescent="0.2">
      <c r="B70" s="3"/>
      <c r="C70" s="3" t="s">
        <v>39</v>
      </c>
      <c r="D70" s="23"/>
      <c r="E70" s="23"/>
      <c r="F70" s="15"/>
      <c r="G70" s="48"/>
      <c r="H70" s="3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2:21" ht="15.75" customHeight="1" x14ac:dyDescent="0.2">
      <c r="B71" s="6"/>
      <c r="C71" t="s">
        <v>308</v>
      </c>
      <c r="D71" s="22"/>
      <c r="E71" s="26" t="s">
        <v>0</v>
      </c>
      <c r="F71" s="17"/>
      <c r="G71" s="47"/>
      <c r="H71" s="6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2:21" ht="15.75" customHeight="1" x14ac:dyDescent="0.2">
      <c r="B72" s="6"/>
      <c r="C72" t="s">
        <v>163</v>
      </c>
      <c r="D72" s="22" t="s">
        <v>5</v>
      </c>
      <c r="E72" s="26" t="s">
        <v>0</v>
      </c>
      <c r="F72" s="17" t="str" cm="1">
        <f t="array" ref="F72">_xlfn.SWITCH(G72,"Standard","Standard","sur devis", "quotation",G72/1.2)</f>
        <v>Standard</v>
      </c>
      <c r="G72" s="47" t="str">
        <f>VLOOKUP(D72,'Prix 39'!B177:C178,2,FALSE)</f>
        <v>Standard</v>
      </c>
      <c r="H72" s="6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2:21" ht="15.75" customHeight="1" x14ac:dyDescent="0.2">
      <c r="B73" s="6"/>
      <c r="C73" t="s">
        <v>195</v>
      </c>
      <c r="D73" s="22" t="s">
        <v>5</v>
      </c>
      <c r="E73" s="26" t="s">
        <v>0</v>
      </c>
      <c r="F73" s="17" t="str" cm="1">
        <f t="array" ref="F73">_xlfn.SWITCH(G73,"Standard","Standard","sur devis", "quotation",G73/1.2)</f>
        <v>Standard</v>
      </c>
      <c r="G73" s="47" t="str">
        <f>VLOOKUP(D73,'Prix 39'!B180:C181,2,FALSE)</f>
        <v>Standard</v>
      </c>
      <c r="H73" s="6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2:21" ht="15.75" customHeight="1" x14ac:dyDescent="0.2">
      <c r="B74" s="6"/>
      <c r="C74" t="s">
        <v>196</v>
      </c>
      <c r="D74" s="22" t="s">
        <v>5</v>
      </c>
      <c r="E74" s="26" t="s">
        <v>0</v>
      </c>
      <c r="F74" s="17" t="str" cm="1">
        <f t="array" ref="F74">_xlfn.SWITCH(G74,"Standard","Standard","sur devis", "quotation",G74/1.2)</f>
        <v>Standard</v>
      </c>
      <c r="G74" s="47" t="str">
        <f>VLOOKUP(D74,'Prix 39'!B183:C184,2,FALSE)</f>
        <v>Standard</v>
      </c>
      <c r="H74" s="6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2:21" ht="15.75" customHeight="1" x14ac:dyDescent="0.2">
      <c r="B75" s="6"/>
      <c r="C75" t="s">
        <v>164</v>
      </c>
      <c r="D75" s="22" t="s">
        <v>5</v>
      </c>
      <c r="E75" s="26" t="s">
        <v>0</v>
      </c>
      <c r="F75" s="17" t="str" cm="1">
        <f t="array" ref="F75">_xlfn.SWITCH(G75,"Standard","Standard","sur devis", "quotation",G75/1.2)</f>
        <v>Standard</v>
      </c>
      <c r="G75" s="47" t="str">
        <f>VLOOKUP(D75,'Prix 39'!B238:C239,2,FALSE)</f>
        <v>Standard</v>
      </c>
      <c r="H75" s="6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2:21" ht="15.75" customHeight="1" x14ac:dyDescent="0.2">
      <c r="B76" s="6"/>
      <c r="C76" t="s">
        <v>191</v>
      </c>
      <c r="D76" s="22" t="s">
        <v>5</v>
      </c>
      <c r="E76" s="26" t="s">
        <v>0</v>
      </c>
      <c r="F76" s="17" t="str" cm="1">
        <f t="array" ref="F76">_xlfn.SWITCH(G76,"Standard","Standard","sur devis", "quotation",G76/1.2)</f>
        <v>Standard</v>
      </c>
      <c r="G76" s="47" t="str">
        <f>VLOOKUP(D76,'Prix 39'!B186:C187,2,FALSE)</f>
        <v>Standard</v>
      </c>
      <c r="H76" s="6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2:21" ht="15.75" customHeight="1" x14ac:dyDescent="0.2">
      <c r="B77" s="6"/>
      <c r="C77" t="s">
        <v>192</v>
      </c>
      <c r="D77" s="22" t="s">
        <v>112</v>
      </c>
      <c r="E77" s="26" t="s">
        <v>0</v>
      </c>
      <c r="F77" s="17" cm="1">
        <f t="array" ref="F77">_xlfn.SWITCH(G77,"Standard","Standard","sur devis", "quotation",G77/1.2)</f>
        <v>10041.200000000001</v>
      </c>
      <c r="G77" s="47">
        <f>VLOOKUP(D77,'Prix 39'!B189:C190,2,FALSE)</f>
        <v>12049.44</v>
      </c>
      <c r="H77" s="6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2:21" ht="15.75" customHeight="1" x14ac:dyDescent="0.2">
      <c r="B78" s="6"/>
      <c r="C78" t="s">
        <v>165</v>
      </c>
      <c r="D78" s="22" t="s">
        <v>114</v>
      </c>
      <c r="E78" s="26" t="s">
        <v>0</v>
      </c>
      <c r="F78" s="17" t="str" cm="1">
        <f t="array" ref="F78">_xlfn.SWITCH(G78,"Standard","Standard","sur devis", "quotation",G78/1.2)</f>
        <v>Standard</v>
      </c>
      <c r="G78" s="47" t="str">
        <f>VLOOKUP(D78,'Prix 39'!B192:C193,2,FALSE)</f>
        <v>Standard</v>
      </c>
      <c r="H78" s="6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2:21" ht="15.75" customHeight="1" x14ac:dyDescent="0.2">
      <c r="B79" s="6"/>
      <c r="C79" t="s">
        <v>166</v>
      </c>
      <c r="D79" s="22" t="s">
        <v>332</v>
      </c>
      <c r="E79" s="26" t="s">
        <v>351</v>
      </c>
      <c r="F79" s="17" cm="1">
        <f t="array" ref="F79">_xlfn.SWITCH(G79,"Standard","Standard","sur devis", "quotation",G79/1.2)</f>
        <v>1583.4</v>
      </c>
      <c r="G79" s="47">
        <f>VLOOKUP(D79,'Prix 39'!B195:C197,2,FALSE)</f>
        <v>1900.0800000000002</v>
      </c>
      <c r="H79" s="6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spans="2:21" ht="15.75" customHeight="1" x14ac:dyDescent="0.2">
      <c r="B80" s="6"/>
      <c r="C80" t="s">
        <v>167</v>
      </c>
      <c r="D80" s="22" t="s">
        <v>119</v>
      </c>
      <c r="E80" s="26" t="s">
        <v>0</v>
      </c>
      <c r="F80" s="17" t="str" cm="1">
        <f t="array" ref="F80">_xlfn.SWITCH(G80,"Standard","Standard","sur devis", "quotation",G80/1.2)</f>
        <v>Standard</v>
      </c>
      <c r="G80" s="47" t="str">
        <f>VLOOKUP(D80,'Prix 39'!B199:C200,2,FALSE)</f>
        <v>Standard</v>
      </c>
      <c r="H80" s="6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spans="2:21" ht="15.75" customHeight="1" x14ac:dyDescent="0.2">
      <c r="B81" s="6"/>
      <c r="C81" t="s">
        <v>168</v>
      </c>
      <c r="D81" s="22" t="s">
        <v>2</v>
      </c>
      <c r="E81" s="26" t="s">
        <v>0</v>
      </c>
      <c r="F81" s="17" cm="1">
        <f t="array" ref="F81">_xlfn.SWITCH(G81,"Standard","Standard","sur devis", "quotation",G81/1.2)</f>
        <v>637</v>
      </c>
      <c r="G81" s="47">
        <f>VLOOKUP(D81,'Prix 39'!B202:C203,2,FALSE)</f>
        <v>764.4</v>
      </c>
      <c r="H81" s="6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spans="2:21" ht="15.75" customHeight="1" x14ac:dyDescent="0.2">
      <c r="B82" s="6"/>
      <c r="C82" t="s">
        <v>289</v>
      </c>
      <c r="D82" s="22" t="s">
        <v>284</v>
      </c>
      <c r="E82" s="26" t="s">
        <v>0</v>
      </c>
      <c r="F82" s="17" cm="1">
        <f t="array" ref="F82">_xlfn.SWITCH(G82,"Standard","Standard","sur devis", "quotation",G82/1.2)</f>
        <v>515.66666666666674</v>
      </c>
      <c r="G82" s="47">
        <f>VLOOKUP(D82,'Prix 39'!B208:C210,2,FALSE)</f>
        <v>618.80000000000007</v>
      </c>
      <c r="H82" s="6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spans="2:21" ht="15.75" customHeight="1" x14ac:dyDescent="0.2">
      <c r="B83" s="6"/>
      <c r="C83" t="s">
        <v>290</v>
      </c>
      <c r="D83" s="22" t="s">
        <v>286</v>
      </c>
      <c r="E83" s="26" t="s">
        <v>0</v>
      </c>
      <c r="F83" s="17" cm="1">
        <f t="array" ref="F83">_xlfn.SWITCH(G83,"Standard","Standard","sur devis", "quotation",G83/1.2)</f>
        <v>1074.6666666666667</v>
      </c>
      <c r="G83" s="47">
        <f>VLOOKUP(D83,'Prix 39'!B212:C213,2,FALSE)</f>
        <v>1289.6000000000001</v>
      </c>
      <c r="H83" s="6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spans="2:21" ht="15.75" customHeight="1" x14ac:dyDescent="0.2">
      <c r="B84" s="6"/>
      <c r="C84" t="s">
        <v>304</v>
      </c>
      <c r="D84" s="22" t="s">
        <v>5</v>
      </c>
      <c r="E84" s="26" t="s">
        <v>0</v>
      </c>
      <c r="F84" s="17" t="str" cm="1">
        <f t="array" ref="F84">_xlfn.SWITCH(G84,"Standard","Standard","sur devis", "quotation",G84/1.2)</f>
        <v>Standard</v>
      </c>
      <c r="G84" s="47" t="str">
        <f>VLOOKUP(D84,'Prix 39'!B215:C216,2,FALSE)</f>
        <v>Standard</v>
      </c>
      <c r="H84" s="6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spans="2:21" ht="15.75" customHeight="1" x14ac:dyDescent="0.2">
      <c r="B85" s="6"/>
      <c r="C85" t="s">
        <v>305</v>
      </c>
      <c r="D85" s="22" t="s">
        <v>306</v>
      </c>
      <c r="E85" s="26" t="s">
        <v>358</v>
      </c>
      <c r="F85" s="17" t="str" cm="1">
        <f t="array" ref="F85">_xlfn.SWITCH(G85,"Standard","Standard","sur devis", "quotation",G85/1.2)</f>
        <v>quotation</v>
      </c>
      <c r="G85" s="47" t="str">
        <f>VLOOKUP(D85,'Prix 39'!B218:C219,2,FALSE)</f>
        <v>Sur devis</v>
      </c>
      <c r="H85" s="6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spans="2:21" ht="15.75" customHeight="1" x14ac:dyDescent="0.2">
      <c r="B86" s="6"/>
      <c r="C86" t="s">
        <v>169</v>
      </c>
      <c r="D86" s="22" t="s">
        <v>123</v>
      </c>
      <c r="E86" s="26" t="s">
        <v>357</v>
      </c>
      <c r="F86" s="17" t="str" cm="1">
        <f t="array" ref="F86">_xlfn.SWITCH(G86,"Standard","Standard","sur devis", "quotation",G86/1.2)</f>
        <v>Standard</v>
      </c>
      <c r="G86" s="47" t="str">
        <f>VLOOKUP(D86,'Prix 39'!B224:C225,2,FALSE)</f>
        <v>Standard</v>
      </c>
      <c r="H86" s="6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spans="2:21" ht="15.75" customHeight="1" x14ac:dyDescent="0.2">
      <c r="B87" s="6"/>
      <c r="C87" t="s">
        <v>170</v>
      </c>
      <c r="D87" s="22" t="s">
        <v>257</v>
      </c>
      <c r="E87" s="26" t="s">
        <v>0</v>
      </c>
      <c r="F87" s="17" cm="1">
        <f t="array" ref="F87">_xlfn.SWITCH(G87,"Standard","Standard","sur devis", "quotation",G87/1.2)</f>
        <v>710.66666666666674</v>
      </c>
      <c r="G87" s="47">
        <f>VLOOKUP(D87,'Prix 39'!B227:C229,2,FALSE)</f>
        <v>852.80000000000007</v>
      </c>
      <c r="H87" s="6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spans="2:21" ht="15.75" customHeight="1" x14ac:dyDescent="0.2">
      <c r="B88" s="6"/>
      <c r="C88" t="s">
        <v>171</v>
      </c>
      <c r="D88" s="22" t="s">
        <v>5</v>
      </c>
      <c r="E88" s="26" t="s">
        <v>0</v>
      </c>
      <c r="F88" s="17" t="str" cm="1">
        <f t="array" ref="F88">_xlfn.SWITCH(G88,"Standard","Standard","sur devis", "quotation",G88/1.2)</f>
        <v>Standard</v>
      </c>
      <c r="G88" s="47" t="str">
        <f>VLOOKUP(D88,'Prix 39'!B231:C232,2,FALSE)</f>
        <v>Standard</v>
      </c>
      <c r="H88" s="6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spans="2:21" ht="15.75" customHeight="1" x14ac:dyDescent="0.2">
      <c r="B89" s="6"/>
      <c r="C89" t="s">
        <v>172</v>
      </c>
      <c r="D89" s="22" t="s">
        <v>267</v>
      </c>
      <c r="E89" s="26" t="s">
        <v>0</v>
      </c>
      <c r="F89" s="17" cm="1">
        <f t="array" ref="F89">_xlfn.SWITCH(G89,"Standard","Standard","sur devis", "quotation",G89/1.2)</f>
        <v>2409.3333333333335</v>
      </c>
      <c r="G89" s="47">
        <f>VLOOKUP(D89,'Prix 39'!B234:C236,2,FALSE)</f>
        <v>2891.2000000000003</v>
      </c>
      <c r="H89" s="6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spans="2:21" ht="15.75" customHeight="1" x14ac:dyDescent="0.2">
      <c r="B90" s="6"/>
      <c r="C90" t="s">
        <v>173</v>
      </c>
      <c r="D90" s="22" t="s">
        <v>254</v>
      </c>
      <c r="E90" s="26" t="s">
        <v>0</v>
      </c>
      <c r="F90" s="17" cm="1">
        <f t="array" ref="F90">_xlfn.SWITCH(G90,"Standard","Standard","sur devis", "quotation",G90/1.2)</f>
        <v>4316</v>
      </c>
      <c r="G90" s="47">
        <f>VLOOKUP(D90,'Prix 39'!B241:C242,2,FALSE)</f>
        <v>5179.2</v>
      </c>
      <c r="H90" s="6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spans="2:21" ht="15.75" customHeight="1" x14ac:dyDescent="0.2">
      <c r="B91" s="6"/>
      <c r="C91" t="s">
        <v>271</v>
      </c>
      <c r="D91" s="22" t="s">
        <v>88</v>
      </c>
      <c r="E91" s="26" t="s">
        <v>0</v>
      </c>
      <c r="F91" s="17" t="str" cm="1">
        <f t="array" ref="F91">_xlfn.SWITCH(G91,"Standard","Standard","sur devis", "quotation",G91/1.2)</f>
        <v>Standard</v>
      </c>
      <c r="G91" s="47" t="str">
        <f>VLOOKUP(D91,'Prix 39'!B244:C245,2,FALSE)</f>
        <v>Standard</v>
      </c>
      <c r="H91" s="6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spans="2:21" ht="15.75" customHeight="1" x14ac:dyDescent="0.2">
      <c r="B92" s="6"/>
      <c r="C92" t="s">
        <v>174</v>
      </c>
      <c r="D92" s="22" t="s">
        <v>130</v>
      </c>
      <c r="E92" s="26" t="s">
        <v>352</v>
      </c>
      <c r="F92" s="17" cm="1">
        <f t="array" ref="F92">_xlfn.SWITCH(G92,"Standard","Standard","sur devis", "quotation",G92/1.2)</f>
        <v>1144</v>
      </c>
      <c r="G92" s="47">
        <f>VLOOKUP(D92,'Prix 39'!B247:C248,2,FALSE)</f>
        <v>1372.8</v>
      </c>
      <c r="H92" s="6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spans="2:21" ht="15.75" customHeight="1" x14ac:dyDescent="0.2">
      <c r="B93" s="3"/>
      <c r="C93" s="3" t="s">
        <v>40</v>
      </c>
      <c r="D93" s="23"/>
      <c r="E93" s="23"/>
      <c r="F93" s="15"/>
      <c r="G93" s="48"/>
      <c r="H93" s="3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spans="2:21" ht="15.75" customHeight="1" x14ac:dyDescent="0.2">
      <c r="B94" s="6"/>
      <c r="C94" s="20" t="s">
        <v>52</v>
      </c>
      <c r="D94" s="22" t="s">
        <v>253</v>
      </c>
      <c r="E94" s="26" t="s">
        <v>0</v>
      </c>
      <c r="F94" s="17" cm="1">
        <f t="array" ref="F94">_xlfn.SWITCH(G94,"Standard","Standard","sur devis", "quotation",G94/1.2)</f>
        <v>1468.1333333333334</v>
      </c>
      <c r="G94" s="47">
        <f>VLOOKUP(D94,'Prix 39'!B251:C253,2,FALSE)</f>
        <v>1761.76</v>
      </c>
      <c r="H94" s="6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2:21" ht="15.75" customHeight="1" x14ac:dyDescent="0.2">
      <c r="B95" s="6"/>
      <c r="C95" s="20" t="s">
        <v>175</v>
      </c>
      <c r="D95" s="22" t="s">
        <v>249</v>
      </c>
      <c r="E95" s="26" t="s">
        <v>0</v>
      </c>
      <c r="F95" s="17" cm="1">
        <f t="array" ref="F95">_xlfn.SWITCH(G95,"Standard","Standard","sur devis", "quotation",G95/1.2)</f>
        <v>2650.2666666666669</v>
      </c>
      <c r="G95" s="47">
        <f>VLOOKUP(D95,'Prix 39'!B255:C257,2,FALSE)</f>
        <v>3180.32</v>
      </c>
      <c r="H95" s="6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spans="2:21" ht="15.75" customHeight="1" x14ac:dyDescent="0.2">
      <c r="B96" s="6"/>
      <c r="C96" s="20" t="s">
        <v>319</v>
      </c>
      <c r="D96" s="22" t="s">
        <v>143</v>
      </c>
      <c r="E96" s="26" t="s">
        <v>0</v>
      </c>
      <c r="F96" s="17" t="str" cm="1">
        <f t="array" ref="F96">_xlfn.SWITCH(G96,"Standard","Standard","sur devis", "quotation",G96/1.2)</f>
        <v>Standard</v>
      </c>
      <c r="G96" s="47" t="str">
        <f>VLOOKUP(D96,'Prix 39'!B259:C260,2,FALSE)</f>
        <v>Standard</v>
      </c>
      <c r="H96" s="6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spans="2:21" ht="15.75" customHeight="1" x14ac:dyDescent="0.2">
      <c r="B97" s="6"/>
      <c r="C97" s="20" t="s">
        <v>320</v>
      </c>
      <c r="D97" s="22" t="s">
        <v>5</v>
      </c>
      <c r="E97" s="26" t="s">
        <v>0</v>
      </c>
      <c r="F97" s="17" t="str" cm="1">
        <f t="array" ref="F97">_xlfn.SWITCH(G97,"Standard","Standard","sur devis", "quotation",G97/1.2)</f>
        <v>Standard</v>
      </c>
      <c r="G97" s="47" t="str">
        <f>VLOOKUP(D97,'Prix 39'!B262:C263,2,FALSE)</f>
        <v>Standard</v>
      </c>
      <c r="H97" s="6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spans="2:21" ht="15.75" customHeight="1" x14ac:dyDescent="0.2">
      <c r="B98" s="6"/>
      <c r="C98" s="20" t="s">
        <v>176</v>
      </c>
      <c r="D98" s="22" t="s">
        <v>70</v>
      </c>
      <c r="E98" s="26" t="s">
        <v>0</v>
      </c>
      <c r="F98" s="17" t="str" cm="1">
        <f t="array" ref="F98">_xlfn.SWITCH(G98,"Standard","Standard","sur devis", "quotation",G98/1.2)</f>
        <v>Standard</v>
      </c>
      <c r="G98" s="47" t="str">
        <f>VLOOKUP(D98,'Prix 39'!B265:C266,2,FALSE)</f>
        <v>Standard</v>
      </c>
      <c r="H98" s="6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spans="2:21" ht="15.75" customHeight="1" x14ac:dyDescent="0.2">
      <c r="B99" s="6"/>
      <c r="C99" s="20" t="s">
        <v>137</v>
      </c>
      <c r="D99" s="22" t="s">
        <v>68</v>
      </c>
      <c r="E99" s="26" t="s">
        <v>0</v>
      </c>
      <c r="F99" s="17" t="str" cm="1">
        <f t="array" ref="F99">_xlfn.SWITCH(G99,"Standard","Standard","sur devis", "quotation",G99/1.2)</f>
        <v>Standard</v>
      </c>
      <c r="G99" s="47" t="str">
        <f>VLOOKUP(D99,'Prix 39'!B268:C269,2,FALSE)</f>
        <v>Standard</v>
      </c>
      <c r="H99" s="6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spans="2:21" ht="15.75" customHeight="1" x14ac:dyDescent="0.2">
      <c r="B100" s="6"/>
      <c r="C100" s="20" t="s">
        <v>72</v>
      </c>
      <c r="D100" s="22" t="s">
        <v>325</v>
      </c>
      <c r="E100" s="26" t="s">
        <v>0</v>
      </c>
      <c r="F100" s="17" cm="1">
        <f t="array" ref="F100">_xlfn.SWITCH(G100,"Standard","Standard","sur devis", "quotation",G100/1.2)</f>
        <v>1984.6666666666667</v>
      </c>
      <c r="G100" s="47">
        <f>VLOOKUP(D100,'Prix 39'!B271:C272,2,FALSE)</f>
        <v>2381.6</v>
      </c>
      <c r="H100" s="6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spans="2:21" ht="15.75" customHeight="1" x14ac:dyDescent="0.2">
      <c r="B101" s="6"/>
      <c r="C101" s="20" t="s">
        <v>314</v>
      </c>
      <c r="D101" s="22" t="s">
        <v>20</v>
      </c>
      <c r="E101" s="26" t="s">
        <v>0</v>
      </c>
      <c r="F101" s="17" t="str" cm="1">
        <f t="array" ref="F101">_xlfn.SWITCH(G101,"Standard","Standard","sur devis", "quotation",G101/1.2)</f>
        <v>Standard</v>
      </c>
      <c r="G101" s="47" t="str">
        <f>VLOOKUP(D101,'Prix 39'!B274:C275,2,FALSE)</f>
        <v>Standard</v>
      </c>
      <c r="H101" s="6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spans="2:21" ht="15.75" customHeight="1" x14ac:dyDescent="0.2">
      <c r="B102" s="6"/>
      <c r="C102" s="20" t="s">
        <v>315</v>
      </c>
      <c r="D102" s="22" t="s">
        <v>5</v>
      </c>
      <c r="E102" s="26" t="s">
        <v>0</v>
      </c>
      <c r="F102" s="17" t="str" cm="1">
        <f t="array" ref="F102">_xlfn.SWITCH(G102,"Standard","Standard","sur devis", "quotation",G102/1.2)</f>
        <v>Standard</v>
      </c>
      <c r="G102" s="47" t="str">
        <f>VLOOKUP(D102,'Prix 39'!B277:C279,2,FALSE)</f>
        <v>Standard</v>
      </c>
      <c r="H102" s="6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spans="2:21" ht="15.75" customHeight="1" x14ac:dyDescent="0.2">
      <c r="B103" s="10"/>
      <c r="C103" s="3" t="s">
        <v>27</v>
      </c>
      <c r="D103" s="23"/>
      <c r="E103" s="23"/>
      <c r="F103" s="15"/>
      <c r="G103" s="48"/>
      <c r="H103" s="10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spans="2:21" ht="15.75" customHeight="1" x14ac:dyDescent="0.2">
      <c r="B104" s="6"/>
      <c r="C104" s="20" t="s">
        <v>53</v>
      </c>
      <c r="D104" s="22" t="s">
        <v>6</v>
      </c>
      <c r="E104" s="26" t="s">
        <v>353</v>
      </c>
      <c r="F104" s="17" t="str" cm="1">
        <f t="array" ref="F104">_xlfn.SWITCH(G104,"Standard","Standard","sur devis", "quotation",G104/1.2)</f>
        <v>quotation</v>
      </c>
      <c r="G104" s="47" t="str">
        <f>VLOOKUP(D104,'Prix 39'!B284:C285,2,FALSE)</f>
        <v>Sur devis</v>
      </c>
      <c r="H104" s="6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spans="2:21" ht="15.75" customHeight="1" x14ac:dyDescent="0.2">
      <c r="B105" s="10"/>
      <c r="C105" s="3" t="s">
        <v>41</v>
      </c>
      <c r="D105" s="23"/>
      <c r="E105" s="5"/>
      <c r="F105" s="15"/>
      <c r="G105" s="48"/>
      <c r="H105" s="10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</row>
    <row r="106" spans="2:21" ht="15.75" customHeight="1" x14ac:dyDescent="0.2">
      <c r="B106" s="6"/>
      <c r="C106" s="20" t="s">
        <v>61</v>
      </c>
      <c r="D106" s="22" t="s">
        <v>30</v>
      </c>
      <c r="E106" s="26" t="s">
        <v>0</v>
      </c>
      <c r="F106" s="17" cm="1">
        <f t="array" ref="F106">_xlfn.SWITCH(G106,"Standard","Standard","sur devis", "quotation",G106/1.2)</f>
        <v>4031.7333333333336</v>
      </c>
      <c r="G106" s="47">
        <f>VLOOKUP(D106,'Prix 39'!B287:C289,2,FALSE)</f>
        <v>4838.08</v>
      </c>
      <c r="H106" s="6"/>
      <c r="I106" s="3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</row>
    <row r="107" spans="2:21" ht="15.75" customHeight="1" x14ac:dyDescent="0.2">
      <c r="B107" s="10"/>
      <c r="C107" s="3" t="s">
        <v>58</v>
      </c>
      <c r="D107" s="5"/>
      <c r="E107" s="5"/>
      <c r="F107" s="15">
        <f>SUM(F3:F106)</f>
        <v>326001.00666666683</v>
      </c>
      <c r="G107" s="48">
        <f>SUM(G11:G106)</f>
        <v>391201.20799999998</v>
      </c>
      <c r="H107" s="10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</row>
    <row r="108" spans="2:21" ht="15.75" customHeight="1" x14ac:dyDescent="0.2">
      <c r="B108" s="10"/>
      <c r="C108" s="3"/>
      <c r="D108" s="5"/>
      <c r="E108" s="5"/>
      <c r="F108" s="29" t="s">
        <v>148</v>
      </c>
      <c r="G108" s="49" t="s">
        <v>60</v>
      </c>
      <c r="H108" s="10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spans="2:21" ht="15.75" customHeight="1" x14ac:dyDescent="0.2">
      <c r="B109" s="10"/>
      <c r="C109" s="3" t="s">
        <v>34</v>
      </c>
      <c r="D109" s="5"/>
      <c r="E109" s="5"/>
      <c r="F109" s="15"/>
      <c r="G109" s="48"/>
      <c r="H109" s="10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</row>
    <row r="110" spans="2:21" ht="15.75" customHeight="1" x14ac:dyDescent="0.2">
      <c r="B110" s="6"/>
      <c r="C110" s="20" t="s">
        <v>54</v>
      </c>
      <c r="D110" s="27" t="s">
        <v>355</v>
      </c>
      <c r="E110" s="26" t="s">
        <v>0</v>
      </c>
      <c r="F110" s="17"/>
      <c r="G110" s="47"/>
      <c r="H110" s="6"/>
      <c r="I110" s="30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</row>
    <row r="111" spans="2:21" ht="16" x14ac:dyDescent="0.2">
      <c r="B111" s="6"/>
      <c r="C111" s="20" t="s">
        <v>55</v>
      </c>
      <c r="D111" s="27" t="s">
        <v>356</v>
      </c>
      <c r="E111" s="26" t="s">
        <v>0</v>
      </c>
      <c r="F111" s="17"/>
      <c r="G111" s="47"/>
      <c r="H111" s="6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</row>
    <row r="112" spans="2:21" ht="15.75" customHeight="1" x14ac:dyDescent="0.2">
      <c r="B112" s="6"/>
      <c r="C112" s="20" t="s">
        <v>56</v>
      </c>
      <c r="D112" s="27"/>
      <c r="E112" s="26" t="s">
        <v>0</v>
      </c>
      <c r="F112" s="17"/>
      <c r="G112" s="47"/>
      <c r="H112" s="6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</row>
    <row r="113" spans="2:21" ht="15.75" customHeight="1" x14ac:dyDescent="0.2">
      <c r="B113" s="6"/>
      <c r="C113" s="20" t="s">
        <v>57</v>
      </c>
      <c r="D113" s="27" t="s">
        <v>354</v>
      </c>
      <c r="E113" s="26" t="s">
        <v>0</v>
      </c>
      <c r="F113" s="17"/>
      <c r="G113" s="47"/>
      <c r="H113" s="6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</row>
    <row r="114" spans="2:21" ht="15.75" customHeight="1" x14ac:dyDescent="0.2">
      <c r="B114" s="6"/>
      <c r="C114" s="11"/>
      <c r="D114" s="27"/>
      <c r="E114" s="26" t="s">
        <v>0</v>
      </c>
      <c r="F114" s="17"/>
      <c r="G114" s="47"/>
      <c r="H114" s="6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</row>
    <row r="115" spans="2:21" ht="15.75" customHeight="1" x14ac:dyDescent="0.2">
      <c r="B115" s="6"/>
      <c r="C115" s="6"/>
      <c r="D115" s="6"/>
      <c r="E115" s="28"/>
      <c r="F115" s="13"/>
      <c r="G115" s="45"/>
      <c r="H115" s="6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</row>
    <row r="116" spans="2:21" s="11" customFormat="1" ht="15.75" customHeight="1" x14ac:dyDescent="0.2">
      <c r="D116" s="11" t="s">
        <v>22</v>
      </c>
      <c r="E116" s="18"/>
      <c r="F116" s="17"/>
      <c r="G116" s="47"/>
    </row>
    <row r="117" spans="2:21" s="11" customFormat="1" ht="15.75" customHeight="1" x14ac:dyDescent="0.2">
      <c r="E117" s="18"/>
      <c r="F117" s="17"/>
      <c r="G117" s="47"/>
    </row>
    <row r="118" spans="2:21" s="11" customFormat="1" ht="15.75" customHeight="1" x14ac:dyDescent="0.2">
      <c r="C118" s="20"/>
      <c r="D118" s="18"/>
      <c r="E118" s="18"/>
      <c r="F118" s="17"/>
      <c r="G118" s="47"/>
    </row>
    <row r="119" spans="2:21" s="11" customFormat="1" ht="15.75" customHeight="1" x14ac:dyDescent="0.2">
      <c r="C119" s="20"/>
      <c r="D119" s="18"/>
      <c r="E119" s="18"/>
      <c r="F119" s="17"/>
      <c r="G119" s="47"/>
    </row>
    <row r="120" spans="2:21" s="11" customFormat="1" ht="15.75" customHeight="1" x14ac:dyDescent="0.2">
      <c r="C120" s="20"/>
      <c r="D120" s="18"/>
      <c r="E120" s="18"/>
      <c r="F120" s="17"/>
      <c r="G120" s="47"/>
    </row>
    <row r="121" spans="2:21" s="11" customFormat="1" ht="15.75" customHeight="1" x14ac:dyDescent="0.2">
      <c r="C121" s="20"/>
      <c r="D121" s="18"/>
      <c r="E121" s="18"/>
      <c r="F121" s="17"/>
      <c r="G121" s="47"/>
    </row>
    <row r="122" spans="2:21" s="11" customFormat="1" ht="15.75" customHeight="1" x14ac:dyDescent="0.2">
      <c r="C122" s="20"/>
      <c r="D122" s="18"/>
      <c r="E122" s="18"/>
      <c r="F122" s="17"/>
      <c r="G122" s="47"/>
    </row>
    <row r="123" spans="2:21" s="11" customFormat="1" ht="15.75" customHeight="1" x14ac:dyDescent="0.2">
      <c r="C123" s="20"/>
      <c r="D123" s="18"/>
      <c r="E123" s="18"/>
      <c r="F123" s="17"/>
      <c r="G123" s="47"/>
    </row>
    <row r="124" spans="2:21" s="11" customFormat="1" ht="15.75" customHeight="1" x14ac:dyDescent="0.2">
      <c r="C124" s="20"/>
      <c r="D124" s="18"/>
      <c r="E124" s="18"/>
      <c r="F124" s="17"/>
      <c r="G124" s="47"/>
    </row>
    <row r="125" spans="2:21" s="11" customFormat="1" ht="15.75" customHeight="1" x14ac:dyDescent="0.2">
      <c r="C125" s="20"/>
      <c r="D125" s="18"/>
      <c r="E125" s="18"/>
      <c r="F125" s="17"/>
      <c r="G125" s="47"/>
    </row>
    <row r="126" spans="2:21" s="11" customFormat="1" ht="15.75" customHeight="1" x14ac:dyDescent="0.2">
      <c r="C126" s="20"/>
      <c r="D126" s="18"/>
      <c r="E126" s="18"/>
      <c r="F126" s="17"/>
      <c r="G126" s="47"/>
    </row>
    <row r="127" spans="2:21" s="11" customFormat="1" ht="15.75" customHeight="1" x14ac:dyDescent="0.2">
      <c r="C127" s="20"/>
      <c r="D127" s="18"/>
      <c r="E127" s="18"/>
      <c r="F127" s="17"/>
      <c r="G127" s="47"/>
    </row>
    <row r="128" spans="2:21" s="11" customFormat="1" ht="15.75" customHeight="1" x14ac:dyDescent="0.2">
      <c r="C128" s="20"/>
      <c r="D128" s="18"/>
      <c r="E128" s="18"/>
      <c r="F128" s="17"/>
      <c r="G128" s="47"/>
    </row>
    <row r="129" spans="3:7" s="11" customFormat="1" ht="15.75" customHeight="1" x14ac:dyDescent="0.2">
      <c r="C129" s="20"/>
      <c r="D129" s="18"/>
      <c r="E129" s="18"/>
      <c r="F129" s="17"/>
      <c r="G129" s="47"/>
    </row>
    <row r="130" spans="3:7" s="11" customFormat="1" ht="15.75" customHeight="1" x14ac:dyDescent="0.2">
      <c r="C130" s="20"/>
      <c r="D130" s="18"/>
      <c r="E130" s="18"/>
      <c r="F130" s="17"/>
      <c r="G130" s="47"/>
    </row>
    <row r="131" spans="3:7" s="11" customFormat="1" ht="15.75" customHeight="1" x14ac:dyDescent="0.2">
      <c r="C131" s="20"/>
      <c r="D131" s="18"/>
      <c r="E131" s="18"/>
      <c r="F131" s="17"/>
      <c r="G131" s="47"/>
    </row>
    <row r="132" spans="3:7" s="11" customFormat="1" ht="15.75" customHeight="1" x14ac:dyDescent="0.2">
      <c r="C132" s="20"/>
      <c r="D132" s="18"/>
      <c r="E132" s="18"/>
      <c r="F132" s="17"/>
      <c r="G132" s="47"/>
    </row>
    <row r="133" spans="3:7" s="11" customFormat="1" ht="15.75" customHeight="1" x14ac:dyDescent="0.2">
      <c r="C133" s="20"/>
      <c r="D133" s="18"/>
      <c r="E133" s="18"/>
      <c r="F133" s="17"/>
      <c r="G133" s="47"/>
    </row>
    <row r="134" spans="3:7" s="11" customFormat="1" ht="15.75" customHeight="1" x14ac:dyDescent="0.2">
      <c r="C134" s="20"/>
      <c r="D134" s="18"/>
      <c r="E134" s="18"/>
      <c r="F134" s="17"/>
      <c r="G134" s="47"/>
    </row>
    <row r="135" spans="3:7" s="11" customFormat="1" ht="15.75" customHeight="1" x14ac:dyDescent="0.2">
      <c r="C135" s="20"/>
      <c r="D135" s="18"/>
      <c r="E135" s="18"/>
      <c r="F135" s="17"/>
      <c r="G135" s="47"/>
    </row>
    <row r="136" spans="3:7" s="11" customFormat="1" ht="15.75" customHeight="1" x14ac:dyDescent="0.2">
      <c r="C136" s="20"/>
      <c r="D136" s="18"/>
      <c r="E136" s="18"/>
      <c r="F136" s="17"/>
      <c r="G136" s="47"/>
    </row>
    <row r="137" spans="3:7" s="11" customFormat="1" ht="15.75" customHeight="1" x14ac:dyDescent="0.2">
      <c r="C137" s="20"/>
      <c r="D137" s="18"/>
      <c r="E137" s="18"/>
      <c r="F137" s="17"/>
      <c r="G137" s="47"/>
    </row>
    <row r="138" spans="3:7" s="11" customFormat="1" ht="15.75" customHeight="1" x14ac:dyDescent="0.2">
      <c r="C138" s="20"/>
      <c r="D138" s="18"/>
      <c r="E138" s="18"/>
      <c r="F138" s="17"/>
      <c r="G138" s="47"/>
    </row>
    <row r="139" spans="3:7" s="11" customFormat="1" ht="15.75" customHeight="1" x14ac:dyDescent="0.2">
      <c r="C139" s="20"/>
      <c r="D139" s="18"/>
      <c r="E139" s="18"/>
      <c r="F139" s="17"/>
      <c r="G139" s="47"/>
    </row>
    <row r="140" spans="3:7" s="11" customFormat="1" ht="15.75" customHeight="1" x14ac:dyDescent="0.2">
      <c r="C140" s="20"/>
      <c r="D140" s="18"/>
      <c r="E140" s="18"/>
      <c r="F140" s="17"/>
      <c r="G140" s="47"/>
    </row>
    <row r="141" spans="3:7" s="11" customFormat="1" ht="15.75" customHeight="1" x14ac:dyDescent="0.2">
      <c r="C141" s="20"/>
      <c r="D141" s="18"/>
      <c r="E141" s="18"/>
      <c r="F141" s="17"/>
      <c r="G141" s="47"/>
    </row>
    <row r="142" spans="3:7" s="11" customFormat="1" ht="15.75" customHeight="1" x14ac:dyDescent="0.2">
      <c r="C142" s="20"/>
      <c r="D142" s="18"/>
      <c r="E142" s="18"/>
      <c r="F142" s="17"/>
      <c r="G142" s="47"/>
    </row>
    <row r="143" spans="3:7" s="11" customFormat="1" ht="15.75" customHeight="1" x14ac:dyDescent="0.2">
      <c r="C143" s="20"/>
      <c r="D143" s="18"/>
      <c r="E143" s="18"/>
      <c r="F143" s="17"/>
      <c r="G143" s="47"/>
    </row>
    <row r="144" spans="3:7" s="11" customFormat="1" ht="15.75" customHeight="1" x14ac:dyDescent="0.2">
      <c r="C144" s="20"/>
      <c r="D144" s="18"/>
      <c r="E144" s="18"/>
      <c r="F144" s="17"/>
      <c r="G144" s="47"/>
    </row>
    <row r="145" spans="3:7" s="11" customFormat="1" ht="15.75" customHeight="1" x14ac:dyDescent="0.2">
      <c r="C145" s="20"/>
      <c r="D145" s="18"/>
      <c r="E145" s="18"/>
      <c r="F145" s="17"/>
      <c r="G145" s="47"/>
    </row>
    <row r="146" spans="3:7" s="11" customFormat="1" ht="15.75" customHeight="1" x14ac:dyDescent="0.2">
      <c r="C146" s="20"/>
      <c r="D146" s="18"/>
      <c r="E146" s="18"/>
      <c r="F146" s="17"/>
      <c r="G146" s="47"/>
    </row>
    <row r="147" spans="3:7" s="11" customFormat="1" ht="15.75" customHeight="1" x14ac:dyDescent="0.2">
      <c r="C147" s="20"/>
      <c r="D147" s="18"/>
      <c r="E147" s="18"/>
      <c r="F147" s="17"/>
      <c r="G147" s="47"/>
    </row>
    <row r="148" spans="3:7" s="11" customFormat="1" ht="15.75" customHeight="1" x14ac:dyDescent="0.2">
      <c r="C148" s="20"/>
      <c r="D148" s="18"/>
      <c r="E148" s="18"/>
      <c r="F148" s="17"/>
      <c r="G148" s="47"/>
    </row>
    <row r="149" spans="3:7" s="11" customFormat="1" ht="15.75" customHeight="1" x14ac:dyDescent="0.2">
      <c r="C149" s="20"/>
      <c r="D149" s="18"/>
      <c r="E149" s="18"/>
      <c r="F149" s="17"/>
      <c r="G149" s="47"/>
    </row>
    <row r="150" spans="3:7" s="11" customFormat="1" ht="15.75" customHeight="1" x14ac:dyDescent="0.2">
      <c r="C150" s="20"/>
      <c r="D150" s="18"/>
      <c r="E150" s="18"/>
      <c r="F150" s="17"/>
      <c r="G150" s="47"/>
    </row>
    <row r="151" spans="3:7" s="11" customFormat="1" ht="15.75" customHeight="1" x14ac:dyDescent="0.2">
      <c r="C151" s="20"/>
      <c r="D151" s="18"/>
      <c r="E151" s="18"/>
      <c r="F151" s="17"/>
      <c r="G151" s="47"/>
    </row>
    <row r="152" spans="3:7" s="11" customFormat="1" ht="15.75" customHeight="1" x14ac:dyDescent="0.2">
      <c r="C152" s="20"/>
      <c r="D152" s="18"/>
      <c r="E152" s="18"/>
      <c r="F152" s="17"/>
      <c r="G152" s="47"/>
    </row>
    <row r="153" spans="3:7" s="11" customFormat="1" ht="15.75" customHeight="1" x14ac:dyDescent="0.2">
      <c r="C153" s="20"/>
      <c r="D153" s="18"/>
      <c r="E153" s="18"/>
      <c r="F153" s="17"/>
      <c r="G153" s="47"/>
    </row>
    <row r="154" spans="3:7" s="11" customFormat="1" ht="15.75" customHeight="1" x14ac:dyDescent="0.2">
      <c r="C154" s="20"/>
      <c r="D154" s="18"/>
      <c r="E154" s="18"/>
      <c r="F154" s="17"/>
      <c r="G154" s="47"/>
    </row>
    <row r="155" spans="3:7" s="11" customFormat="1" ht="15.75" customHeight="1" x14ac:dyDescent="0.2">
      <c r="C155" s="20"/>
      <c r="D155" s="18"/>
      <c r="E155" s="18"/>
      <c r="F155" s="17"/>
      <c r="G155" s="47"/>
    </row>
    <row r="156" spans="3:7" s="11" customFormat="1" ht="15.75" customHeight="1" x14ac:dyDescent="0.2">
      <c r="C156" s="20"/>
      <c r="D156" s="18"/>
      <c r="E156" s="18"/>
      <c r="F156" s="17"/>
      <c r="G156" s="47"/>
    </row>
    <row r="157" spans="3:7" s="11" customFormat="1" ht="15.75" customHeight="1" x14ac:dyDescent="0.2">
      <c r="C157" s="20"/>
      <c r="D157" s="18"/>
      <c r="E157" s="18"/>
      <c r="F157" s="17"/>
      <c r="G157" s="47"/>
    </row>
    <row r="158" spans="3:7" s="11" customFormat="1" ht="15.75" customHeight="1" x14ac:dyDescent="0.2">
      <c r="C158" s="20"/>
      <c r="D158" s="18"/>
      <c r="E158" s="18"/>
      <c r="F158" s="17"/>
      <c r="G158" s="47"/>
    </row>
    <row r="159" spans="3:7" s="11" customFormat="1" ht="15.75" customHeight="1" x14ac:dyDescent="0.2">
      <c r="C159" s="20"/>
      <c r="D159" s="18"/>
      <c r="E159" s="18"/>
      <c r="F159" s="17"/>
      <c r="G159" s="47"/>
    </row>
    <row r="160" spans="3:7" s="11" customFormat="1" ht="15.75" customHeight="1" x14ac:dyDescent="0.2">
      <c r="C160" s="20"/>
      <c r="D160" s="18"/>
      <c r="E160" s="18"/>
      <c r="F160" s="17"/>
      <c r="G160" s="47"/>
    </row>
    <row r="161" spans="3:7" s="11" customFormat="1" ht="15.75" customHeight="1" x14ac:dyDescent="0.2">
      <c r="C161" s="20"/>
      <c r="D161" s="18"/>
      <c r="E161" s="18"/>
      <c r="F161" s="17"/>
      <c r="G161" s="47"/>
    </row>
    <row r="162" spans="3:7" s="11" customFormat="1" ht="15.75" customHeight="1" x14ac:dyDescent="0.2">
      <c r="C162" s="20"/>
      <c r="D162" s="18"/>
      <c r="E162" s="18"/>
      <c r="F162" s="17"/>
      <c r="G162" s="47"/>
    </row>
    <row r="163" spans="3:7" s="11" customFormat="1" ht="15.75" customHeight="1" x14ac:dyDescent="0.2">
      <c r="C163" s="20"/>
      <c r="D163" s="18"/>
      <c r="E163" s="18"/>
      <c r="F163" s="17"/>
      <c r="G163" s="47"/>
    </row>
    <row r="164" spans="3:7" s="11" customFormat="1" ht="15.75" customHeight="1" x14ac:dyDescent="0.2">
      <c r="C164" s="20"/>
      <c r="D164" s="18"/>
      <c r="E164" s="18"/>
      <c r="F164" s="17"/>
      <c r="G164" s="47"/>
    </row>
    <row r="165" spans="3:7" s="11" customFormat="1" ht="15.75" customHeight="1" x14ac:dyDescent="0.2">
      <c r="C165" s="20"/>
      <c r="D165" s="18"/>
      <c r="E165" s="18"/>
      <c r="F165" s="17"/>
      <c r="G165" s="47"/>
    </row>
    <row r="166" spans="3:7" s="11" customFormat="1" ht="15.75" customHeight="1" x14ac:dyDescent="0.2">
      <c r="C166" s="20"/>
      <c r="D166" s="18"/>
      <c r="E166" s="18"/>
      <c r="F166" s="17"/>
      <c r="G166" s="47"/>
    </row>
    <row r="167" spans="3:7" s="11" customFormat="1" ht="12" customHeight="1" x14ac:dyDescent="0.2">
      <c r="C167" s="20"/>
      <c r="D167" s="18"/>
      <c r="E167" s="18"/>
      <c r="F167" s="17"/>
      <c r="G167" s="47"/>
    </row>
    <row r="168" spans="3:7" s="11" customFormat="1" ht="12" customHeight="1" x14ac:dyDescent="0.2">
      <c r="C168" s="20"/>
      <c r="D168" s="18"/>
      <c r="E168" s="18"/>
      <c r="F168" s="17"/>
      <c r="G168" s="47"/>
    </row>
    <row r="169" spans="3:7" s="11" customFormat="1" ht="12" customHeight="1" x14ac:dyDescent="0.2">
      <c r="C169" s="20"/>
      <c r="D169" s="18"/>
      <c r="E169" s="18"/>
      <c r="F169" s="17"/>
      <c r="G169" s="47"/>
    </row>
    <row r="170" spans="3:7" s="11" customFormat="1" ht="12" customHeight="1" x14ac:dyDescent="0.2">
      <c r="C170" s="20"/>
      <c r="D170" s="18"/>
      <c r="E170" s="18"/>
      <c r="F170" s="17"/>
      <c r="G170" s="47"/>
    </row>
    <row r="171" spans="3:7" s="11" customFormat="1" ht="12" customHeight="1" x14ac:dyDescent="0.2">
      <c r="C171" s="20"/>
      <c r="D171" s="18"/>
      <c r="E171" s="18"/>
      <c r="F171" s="17"/>
      <c r="G171" s="47"/>
    </row>
    <row r="172" spans="3:7" s="11" customFormat="1" ht="12" customHeight="1" x14ac:dyDescent="0.2">
      <c r="C172" s="20"/>
      <c r="D172" s="18"/>
      <c r="E172" s="18"/>
      <c r="F172" s="17"/>
      <c r="G172" s="47"/>
    </row>
    <row r="173" spans="3:7" s="11" customFormat="1" ht="12" customHeight="1" x14ac:dyDescent="0.2">
      <c r="C173" s="20"/>
      <c r="D173" s="18"/>
      <c r="E173" s="18"/>
      <c r="F173" s="17"/>
      <c r="G173" s="47"/>
    </row>
    <row r="174" spans="3:7" s="11" customFormat="1" ht="12" customHeight="1" x14ac:dyDescent="0.2">
      <c r="C174" s="20"/>
      <c r="D174" s="18"/>
      <c r="E174" s="18"/>
      <c r="F174" s="17"/>
      <c r="G174" s="47"/>
    </row>
    <row r="175" spans="3:7" s="11" customFormat="1" ht="12" customHeight="1" x14ac:dyDescent="0.2">
      <c r="C175" s="20"/>
      <c r="D175" s="18"/>
      <c r="E175" s="18"/>
      <c r="F175" s="17"/>
      <c r="G175" s="47"/>
    </row>
    <row r="176" spans="3:7" s="11" customFormat="1" ht="12" customHeight="1" x14ac:dyDescent="0.2">
      <c r="C176" s="20"/>
      <c r="D176" s="18"/>
      <c r="E176" s="18"/>
      <c r="F176" s="17"/>
      <c r="G176" s="47"/>
    </row>
    <row r="177" spans="3:7" s="11" customFormat="1" ht="12" customHeight="1" x14ac:dyDescent="0.2">
      <c r="C177" s="20"/>
      <c r="D177" s="18"/>
      <c r="E177" s="18"/>
      <c r="F177" s="17"/>
      <c r="G177" s="47"/>
    </row>
    <row r="178" spans="3:7" s="11" customFormat="1" ht="12" customHeight="1" x14ac:dyDescent="0.2">
      <c r="C178" s="20"/>
      <c r="D178" s="18"/>
      <c r="E178" s="18"/>
      <c r="F178" s="17"/>
      <c r="G178" s="47"/>
    </row>
    <row r="179" spans="3:7" s="11" customFormat="1" ht="12" customHeight="1" x14ac:dyDescent="0.2">
      <c r="C179" s="20"/>
      <c r="D179" s="18"/>
      <c r="E179" s="18"/>
      <c r="F179" s="17"/>
      <c r="G179" s="47"/>
    </row>
    <row r="180" spans="3:7" s="11" customFormat="1" ht="12" customHeight="1" x14ac:dyDescent="0.2">
      <c r="C180" s="20"/>
      <c r="D180" s="18"/>
      <c r="E180" s="18"/>
      <c r="F180" s="17"/>
      <c r="G180" s="47"/>
    </row>
    <row r="181" spans="3:7" s="11" customFormat="1" ht="12" customHeight="1" x14ac:dyDescent="0.2">
      <c r="C181" s="20"/>
      <c r="D181" s="18"/>
      <c r="E181" s="18"/>
      <c r="F181" s="17"/>
      <c r="G181" s="47"/>
    </row>
    <row r="182" spans="3:7" s="11" customFormat="1" ht="12" customHeight="1" x14ac:dyDescent="0.2">
      <c r="C182" s="20"/>
      <c r="D182" s="18"/>
      <c r="E182" s="18"/>
      <c r="F182" s="17"/>
      <c r="G182" s="47"/>
    </row>
    <row r="183" spans="3:7" s="11" customFormat="1" ht="12" customHeight="1" x14ac:dyDescent="0.2">
      <c r="C183" s="20"/>
      <c r="D183" s="18"/>
      <c r="E183" s="18"/>
      <c r="F183" s="17"/>
      <c r="G183" s="47"/>
    </row>
    <row r="184" spans="3:7" s="11" customFormat="1" ht="12" customHeight="1" x14ac:dyDescent="0.2">
      <c r="C184" s="20"/>
      <c r="D184" s="18"/>
      <c r="E184" s="18"/>
      <c r="F184" s="17"/>
      <c r="G184" s="47"/>
    </row>
    <row r="185" spans="3:7" s="11" customFormat="1" ht="12" customHeight="1" x14ac:dyDescent="0.2">
      <c r="C185" s="20"/>
      <c r="D185" s="18"/>
      <c r="E185" s="18"/>
      <c r="F185" s="17"/>
      <c r="G185" s="47"/>
    </row>
    <row r="186" spans="3:7" s="11" customFormat="1" ht="12" customHeight="1" x14ac:dyDescent="0.2">
      <c r="C186" s="20"/>
      <c r="D186" s="18"/>
      <c r="E186" s="18"/>
      <c r="F186" s="17"/>
      <c r="G186" s="47"/>
    </row>
    <row r="187" spans="3:7" s="11" customFormat="1" ht="12" customHeight="1" x14ac:dyDescent="0.2">
      <c r="C187" s="20"/>
      <c r="D187" s="18"/>
      <c r="E187" s="18"/>
      <c r="F187" s="17"/>
      <c r="G187" s="47"/>
    </row>
    <row r="188" spans="3:7" s="11" customFormat="1" ht="12" customHeight="1" x14ac:dyDescent="0.2">
      <c r="C188" s="20"/>
      <c r="D188" s="18"/>
      <c r="E188" s="18"/>
      <c r="F188" s="17"/>
      <c r="G188" s="47"/>
    </row>
    <row r="189" spans="3:7" s="11" customFormat="1" ht="12" customHeight="1" x14ac:dyDescent="0.2">
      <c r="C189" s="20"/>
      <c r="D189" s="18"/>
      <c r="E189" s="18"/>
      <c r="F189" s="17"/>
      <c r="G189" s="47"/>
    </row>
    <row r="190" spans="3:7" s="11" customFormat="1" ht="12" customHeight="1" x14ac:dyDescent="0.2">
      <c r="C190" s="20"/>
      <c r="D190" s="18"/>
      <c r="E190" s="18"/>
      <c r="F190" s="17"/>
      <c r="G190" s="47"/>
    </row>
    <row r="191" spans="3:7" s="11" customFormat="1" ht="12" customHeight="1" x14ac:dyDescent="0.2">
      <c r="C191" s="20"/>
      <c r="D191" s="18"/>
      <c r="E191" s="18"/>
      <c r="F191" s="17"/>
      <c r="G191" s="47"/>
    </row>
    <row r="192" spans="3:7" s="11" customFormat="1" ht="12" customHeight="1" x14ac:dyDescent="0.2">
      <c r="C192" s="20"/>
      <c r="D192" s="18"/>
      <c r="E192" s="18"/>
      <c r="F192" s="17"/>
      <c r="G192" s="47"/>
    </row>
    <row r="193" spans="3:7" s="11" customFormat="1" ht="12" customHeight="1" x14ac:dyDescent="0.2">
      <c r="C193" s="20"/>
      <c r="D193" s="18"/>
      <c r="E193" s="18"/>
      <c r="F193" s="17"/>
      <c r="G193" s="47"/>
    </row>
    <row r="194" spans="3:7" s="11" customFormat="1" ht="12" customHeight="1" x14ac:dyDescent="0.2">
      <c r="C194" s="20"/>
      <c r="D194" s="18"/>
      <c r="E194" s="18"/>
      <c r="F194" s="17"/>
      <c r="G194" s="47"/>
    </row>
    <row r="195" spans="3:7" s="11" customFormat="1" ht="12" customHeight="1" x14ac:dyDescent="0.2">
      <c r="C195" s="20"/>
      <c r="D195" s="18"/>
      <c r="E195" s="18"/>
      <c r="F195" s="17"/>
      <c r="G195" s="47"/>
    </row>
    <row r="196" spans="3:7" ht="12" customHeight="1" x14ac:dyDescent="0.2"/>
    <row r="197" spans="3:7" ht="12" customHeight="1" x14ac:dyDescent="0.2"/>
    <row r="198" spans="3:7" ht="12" customHeight="1" x14ac:dyDescent="0.2"/>
    <row r="199" spans="3:7" ht="12" customHeight="1" x14ac:dyDescent="0.2"/>
    <row r="200" spans="3:7" ht="12" customHeight="1" x14ac:dyDescent="0.2"/>
    <row r="201" spans="3:7" ht="12" customHeight="1" x14ac:dyDescent="0.2"/>
    <row r="202" spans="3:7" ht="12" customHeight="1" x14ac:dyDescent="0.2"/>
    <row r="203" spans="3:7" ht="12" customHeight="1" x14ac:dyDescent="0.2"/>
    <row r="204" spans="3:7" ht="12" customHeight="1" x14ac:dyDescent="0.2"/>
    <row r="205" spans="3:7" ht="12" customHeight="1" x14ac:dyDescent="0.2"/>
    <row r="206" spans="3:7" ht="12" customHeight="1" x14ac:dyDescent="0.2"/>
    <row r="207" spans="3:7" ht="12" customHeight="1" x14ac:dyDescent="0.2"/>
    <row r="208" spans="3:7" ht="12" customHeight="1" x14ac:dyDescent="0.2"/>
    <row r="209" ht="12" customHeight="1" x14ac:dyDescent="0.2"/>
    <row r="210" ht="12" customHeight="1" x14ac:dyDescent="0.2"/>
  </sheetData>
  <sheetProtection selectLockedCells="1"/>
  <dataConsolidate/>
  <mergeCells count="2">
    <mergeCell ref="D7:D8"/>
    <mergeCell ref="E7:E8"/>
  </mergeCells>
  <phoneticPr fontId="6" type="noConversion"/>
  <conditionalFormatting sqref="F13">
    <cfRule type="cellIs" dxfId="2" priority="3" stopIfTrue="1" operator="notEqual">
      <formula>"Standard"</formula>
    </cfRule>
  </conditionalFormatting>
  <conditionalFormatting sqref="F15:G20 F22:G31 F33:G37 F39:G48 F50:G69 F94:G102 F104:G104 F106:G106">
    <cfRule type="cellIs" dxfId="1" priority="6" stopIfTrue="1" operator="notEqual">
      <formula>"Standard"</formula>
    </cfRule>
  </conditionalFormatting>
  <conditionalFormatting sqref="F71:G92">
    <cfRule type="cellIs" dxfId="0" priority="1" stopIfTrue="1" operator="notEqual">
      <formula>"Standard"</formula>
    </cfRule>
  </conditionalFormatting>
  <dataValidations count="1">
    <dataValidation type="list" allowBlank="1" showInputMessage="1" showErrorMessage="1" promptTitle="Choix du blabla" prompt="choisisissez votre blabla" sqref="I17:I19" xr:uid="{AD553810-71E6-4E5C-9A7D-4430D06DED09}">
      <formula1>$M$14:$M$19</formula1>
    </dataValidation>
  </dataValidations>
  <printOptions horizontalCentered="1" verticalCentered="1"/>
  <pageMargins left="0.31496062992125984" right="0.31496062992125984" top="0" bottom="0" header="0.31496062992125984" footer="0.31496062992125984"/>
  <pageSetup paperSize="9" scale="35" orientation="landscape" horizontalDpi="360" verticalDpi="360" r:id="rId1"/>
  <ignoredErrors>
    <ignoredError sqref="G86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4">
        <x14:dataValidation type="list" allowBlank="1" showInputMessage="1" showErrorMessage="1" xr:uid="{2563699D-D2B6-4B18-B8EA-3EFC2208900F}">
          <x14:formula1>
            <xm:f>'Prix 39'!$B$186:$B$187</xm:f>
          </x14:formula1>
          <xm:sqref>D76</xm:sqref>
        </x14:dataValidation>
        <x14:dataValidation type="list" allowBlank="1" showInputMessage="1" showErrorMessage="1" xr:uid="{71807F83-275D-4EFE-82DA-F3210F73A955}">
          <x14:formula1>
            <xm:f>'Prix 39'!$B$166:$B$167</xm:f>
          </x14:formula1>
          <xm:sqref>D68</xm:sqref>
        </x14:dataValidation>
        <x14:dataValidation type="list" allowBlank="1" showInputMessage="1" showErrorMessage="1" xr:uid="{05CA427E-8889-4668-AF9A-63B9F5EFF32D}">
          <x14:formula1>
            <xm:f>'Prix 39'!$B$122:$B$123</xm:f>
          </x14:formula1>
          <xm:sqref>D54</xm:sqref>
        </x14:dataValidation>
        <x14:dataValidation type="list" allowBlank="1" showInputMessage="1" showErrorMessage="1" xr:uid="{B456D4E3-B435-4257-8760-17C523B7E90E}">
          <x14:formula1>
            <xm:f>'Prix 39'!$B$195:$B$197</xm:f>
          </x14:formula1>
          <xm:sqref>D79</xm:sqref>
        </x14:dataValidation>
        <x14:dataValidation type="list" allowBlank="1" showInputMessage="1" showErrorMessage="1" xr:uid="{4C860871-ADB2-465B-A035-D78A4B27DD57}">
          <x14:formula1>
            <xm:f>'Prix 39'!$B$268:$B$269</xm:f>
          </x14:formula1>
          <xm:sqref>D99</xm:sqref>
        </x14:dataValidation>
        <x14:dataValidation type="list" allowBlank="1" showInputMessage="1" showErrorMessage="1" xr:uid="{8D76A865-2A30-494F-866E-2DDAD2E329E0}">
          <x14:formula1>
            <xm:f>'Prix 39'!$B$3:$B$4</xm:f>
          </x14:formula1>
          <xm:sqref>D13</xm:sqref>
        </x14:dataValidation>
        <x14:dataValidation type="list" allowBlank="1" showInputMessage="1" showErrorMessage="1" xr:uid="{BE61382B-4DBA-4080-8DEB-3B50495E7D15}">
          <x14:formula1>
            <xm:f>'Prix 39'!$B$5:$B$7</xm:f>
          </x14:formula1>
          <xm:sqref>D15</xm:sqref>
        </x14:dataValidation>
        <x14:dataValidation type="list" allowBlank="1" showInputMessage="1" showErrorMessage="1" xr:uid="{36E72062-91D8-4C1B-9B96-364F5383A21C}">
          <x14:formula1>
            <xm:f>'Prix 39'!$B$13:$B$15</xm:f>
          </x14:formula1>
          <xm:sqref>D18</xm:sqref>
        </x14:dataValidation>
        <x14:dataValidation type="list" allowBlank="1" showInputMessage="1" showErrorMessage="1" xr:uid="{E3113ADA-0413-46F7-9719-690BD8BD3605}">
          <x14:formula1>
            <xm:f>'Prix 39'!$B$21:$B$23</xm:f>
          </x14:formula1>
          <xm:sqref>D19</xm:sqref>
        </x14:dataValidation>
        <x14:dataValidation type="list" allowBlank="1" showInputMessage="1" showErrorMessage="1" xr:uid="{C677E0B4-86A8-4AC8-8A21-A64EB600BB1F}">
          <x14:formula1>
            <xm:f>'Prix 39'!$B$41:$B$42</xm:f>
          </x14:formula1>
          <xm:sqref>D27</xm:sqref>
        </x14:dataValidation>
        <x14:dataValidation type="list" allowBlank="1" showInputMessage="1" showErrorMessage="1" xr:uid="{7101475D-1BA9-447D-A9AE-36D0C7AD865A}">
          <x14:formula1>
            <xm:f>'Prix 39'!$B$17:$B$19</xm:f>
          </x14:formula1>
          <xm:sqref>D20</xm:sqref>
        </x14:dataValidation>
        <x14:dataValidation type="list" allowBlank="1" showInputMessage="1" showErrorMessage="1" xr:uid="{B40FCBBE-92F6-4E1C-8863-1C5744B8C6CB}">
          <x14:formula1>
            <xm:f>'Prix 39'!$B$63:$B$65</xm:f>
          </x14:formula1>
          <xm:sqref>D35</xm:sqref>
        </x14:dataValidation>
        <x14:dataValidation type="list" allowBlank="1" showInputMessage="1" showErrorMessage="1" xr:uid="{043F8BC3-3A28-489D-8C94-0725E107DD30}">
          <x14:formula1>
            <xm:f>'Prix 39'!$B$71:$B$72</xm:f>
          </x14:formula1>
          <xm:sqref>D37</xm:sqref>
        </x14:dataValidation>
        <x14:dataValidation type="list" allowBlank="1" showInputMessage="1" showErrorMessage="1" xr:uid="{9345D530-D6E9-4293-9EA8-DAECA66143B0}">
          <x14:formula1>
            <xm:f>'Prix 39'!$B$106:$B$107</xm:f>
          </x14:formula1>
          <xm:sqref>D48</xm:sqref>
        </x14:dataValidation>
        <x14:dataValidation type="list" allowBlank="1" showInputMessage="1" showErrorMessage="1" xr:uid="{BB1FD5B7-9D49-44EB-AE55-7B32DBE2DA0F}">
          <x14:formula1>
            <xm:f>'Prix 39'!$B$97:$B$98</xm:f>
          </x14:formula1>
          <xm:sqref>D45</xm:sqref>
        </x14:dataValidation>
        <x14:dataValidation type="list" allowBlank="1" showInputMessage="1" showErrorMessage="1" xr:uid="{92044B08-C02B-4BFB-95F9-E06D1AA00F61}">
          <x14:formula1>
            <xm:f>'Prix 39'!$B$109:$B$110</xm:f>
          </x14:formula1>
          <xm:sqref>D50</xm:sqref>
        </x14:dataValidation>
        <x14:dataValidation type="list" allowBlank="1" showInputMessage="1" showErrorMessage="1" xr:uid="{D1E85D16-D5EA-4A11-96D2-71E7680D42BC}">
          <x14:formula1>
            <xm:f>'Prix 39'!$B$118:$B$120</xm:f>
          </x14:formula1>
          <xm:sqref>D53</xm:sqref>
        </x14:dataValidation>
        <x14:dataValidation type="list" allowBlank="1" showInputMessage="1" showErrorMessage="1" xr:uid="{6651D6E0-951E-4650-BB40-C2845A1680DF}">
          <x14:formula1>
            <xm:f>'Prix 39'!$B$125:$B$127</xm:f>
          </x14:formula1>
          <xm:sqref>D55</xm:sqref>
        </x14:dataValidation>
        <x14:dataValidation type="list" allowBlank="1" showInputMessage="1" showErrorMessage="1" xr:uid="{FE113777-32FE-4904-8A4B-9D4A6E6A751C}">
          <x14:formula1>
            <xm:f>'Prix 39'!$B$115:$B$116</xm:f>
          </x14:formula1>
          <xm:sqref>D52</xm:sqref>
        </x14:dataValidation>
        <x14:dataValidation type="list" allowBlank="1" showInputMessage="1" showErrorMessage="1" xr:uid="{3A53F973-172F-4A50-859D-BB6D14726898}">
          <x14:formula1>
            <xm:f>'Prix 39'!$B$129:$B$130</xm:f>
          </x14:formula1>
          <xm:sqref>D56</xm:sqref>
        </x14:dataValidation>
        <x14:dataValidation type="list" allowBlank="1" showInputMessage="1" showErrorMessage="1" xr:uid="{1619DA01-3E0F-4861-97D6-8EB335F6D613}">
          <x14:formula1>
            <xm:f>'Prix 39'!$B$150:$B$151</xm:f>
          </x14:formula1>
          <xm:sqref>D63</xm:sqref>
        </x14:dataValidation>
        <x14:dataValidation type="list" allowBlank="1" showInputMessage="1" showErrorMessage="1" xr:uid="{E45C230E-75BD-4DC6-B115-C4DD57654391}">
          <x14:formula1>
            <xm:f>'Prix 39'!$B$153:$B$155</xm:f>
          </x14:formula1>
          <xm:sqref>D64</xm:sqref>
        </x14:dataValidation>
        <x14:dataValidation type="list" allowBlank="1" showInputMessage="1" showErrorMessage="1" xr:uid="{5190DE4C-A8D5-4C04-AAEA-BF2AA49A1A74}">
          <x14:formula1>
            <xm:f>'Prix 39'!$B$157:$B$158</xm:f>
          </x14:formula1>
          <xm:sqref>D65</xm:sqref>
        </x14:dataValidation>
        <x14:dataValidation type="list" allowBlank="1" showInputMessage="1" showErrorMessage="1" xr:uid="{35E4204D-1D02-4B90-8EF7-39A16DC43749}">
          <x14:formula1>
            <xm:f>'Prix 39'!$B$160:$B$161</xm:f>
          </x14:formula1>
          <xm:sqref>D66</xm:sqref>
        </x14:dataValidation>
        <x14:dataValidation type="list" allowBlank="1" showInputMessage="1" showErrorMessage="1" xr:uid="{74CCFDD2-BB9F-4CCC-8DE3-3AA8F91A70E0}">
          <x14:formula1>
            <xm:f>'Prix 39'!$B$177:$B$178</xm:f>
          </x14:formula1>
          <xm:sqref>D72</xm:sqref>
        </x14:dataValidation>
        <x14:dataValidation type="list" allowBlank="1" showInputMessage="1" showErrorMessage="1" xr:uid="{51034B3B-EAA9-4DEF-B908-B435C5AF4B8B}">
          <x14:formula1>
            <xm:f>'Prix 39'!$B$183:$B$184</xm:f>
          </x14:formula1>
          <xm:sqref>D74</xm:sqref>
        </x14:dataValidation>
        <x14:dataValidation type="list" allowBlank="1" showInputMessage="1" showErrorMessage="1" xr:uid="{E66B8994-D754-4A1B-9BDC-3325B8B38F34}">
          <x14:formula1>
            <xm:f>'Prix 39'!$B$189:$B$190</xm:f>
          </x14:formula1>
          <xm:sqref>D77</xm:sqref>
        </x14:dataValidation>
        <x14:dataValidation type="list" allowBlank="1" showInputMessage="1" showErrorMessage="1" xr:uid="{21EBB0A4-0AF4-473C-A480-837217F49E3A}">
          <x14:formula1>
            <xm:f>'Prix 39'!$B$199:$B$200</xm:f>
          </x14:formula1>
          <xm:sqref>D80</xm:sqref>
        </x14:dataValidation>
        <x14:dataValidation type="list" allowBlank="1" showInputMessage="1" showErrorMessage="1" xr:uid="{C0543B91-F67B-4725-B22C-885CA61FA403}">
          <x14:formula1>
            <xm:f>'Prix 39'!$B$247:$B$248</xm:f>
          </x14:formula1>
          <xm:sqref>D92</xm:sqref>
        </x14:dataValidation>
        <x14:dataValidation type="list" allowBlank="1" showInputMessage="1" showErrorMessage="1" xr:uid="{77E260A9-25E1-4E8C-9A18-F1063A9036B0}">
          <x14:formula1>
            <xm:f>'Prix 39'!$B$34:$B$36</xm:f>
          </x14:formula1>
          <xm:sqref>D25</xm:sqref>
        </x14:dataValidation>
        <x14:dataValidation type="list" allowBlank="1" showInputMessage="1" showErrorMessage="1" xr:uid="{8AE80E78-B162-4A6B-849D-72F9E04310EE}">
          <x14:formula1>
            <xm:f>'Prix 39'!$B$44:$B$45</xm:f>
          </x14:formula1>
          <xm:sqref>D28</xm:sqref>
        </x14:dataValidation>
        <x14:dataValidation type="list" allowBlank="1" showInputMessage="1" showErrorMessage="1" xr:uid="{69B1F8CF-62DA-4F8E-84C3-41152AE09A84}">
          <x14:formula1>
            <xm:f>'Prix 39'!$B$60:$B$61</xm:f>
          </x14:formula1>
          <xm:sqref>D34</xm:sqref>
        </x14:dataValidation>
        <x14:dataValidation type="list" allowBlank="1" showInputMessage="1" showErrorMessage="1" xr:uid="{F2FDC912-6DCF-4D24-B8DA-D8A208E91599}">
          <x14:formula1>
            <xm:f>'Prix 39'!$B$50:$B$52</xm:f>
          </x14:formula1>
          <xm:sqref>D30</xm:sqref>
        </x14:dataValidation>
        <x14:dataValidation type="list" allowBlank="1" showInputMessage="1" showErrorMessage="1" xr:uid="{E8D255DE-F765-4B64-BC5B-E10DF4330554}">
          <x14:formula1>
            <xm:f>'Prix 39'!$B$57:$B$58</xm:f>
          </x14:formula1>
          <xm:sqref>D33</xm:sqref>
        </x14:dataValidation>
        <x14:dataValidation type="list" allowBlank="1" showInputMessage="1" showErrorMessage="1" xr:uid="{2E959762-984C-4B86-AEDF-5C87F179AAFE}">
          <x14:formula1>
            <xm:f>'Prix 39'!$B$77:$B$78</xm:f>
          </x14:formula1>
          <xm:sqref>D40</xm:sqref>
        </x14:dataValidation>
        <x14:dataValidation type="list" allowBlank="1" showInputMessage="1" showErrorMessage="1" xr:uid="{7943DC33-810B-462D-8D05-CD6FF16AD7C3}">
          <x14:formula1>
            <xm:f>'Prix 39'!$B$94:$B$95</xm:f>
          </x14:formula1>
          <xm:sqref>D44</xm:sqref>
        </x14:dataValidation>
        <x14:dataValidation type="list" allowBlank="1" showInputMessage="1" showErrorMessage="1" xr:uid="{61142F69-5479-4984-9C39-D0754F2D37C9}">
          <x14:formula1>
            <xm:f>'Prix 39'!$B$163:$B$164</xm:f>
          </x14:formula1>
          <xm:sqref>D67</xm:sqref>
        </x14:dataValidation>
        <x14:dataValidation type="list" allowBlank="1" showInputMessage="1" showErrorMessage="1" xr:uid="{788D6869-A75C-4DE3-9068-EC45E99F5738}">
          <x14:formula1>
            <xm:f>'Prix 39'!$B$202:$B$203</xm:f>
          </x14:formula1>
          <xm:sqref>D81</xm:sqref>
        </x14:dataValidation>
        <x14:dataValidation type="list" allowBlank="1" showInputMessage="1" showErrorMessage="1" xr:uid="{035AB51F-CAE7-4526-A01E-710BEA2998D7}">
          <x14:formula1>
            <xm:f>'Prix 39'!$B$208:$B$210</xm:f>
          </x14:formula1>
          <xm:sqref>D82</xm:sqref>
        </x14:dataValidation>
        <x14:dataValidation type="list" allowBlank="1" showInputMessage="1" showErrorMessage="1" xr:uid="{BB4ED724-1302-4E88-BC39-3258430AF0D4}">
          <x14:formula1>
            <xm:f>'Prix 39'!$B$224:$B$225</xm:f>
          </x14:formula1>
          <xm:sqref>D86</xm:sqref>
        </x14:dataValidation>
        <x14:dataValidation type="list" allowBlank="1" showInputMessage="1" showErrorMessage="1" xr:uid="{7A4BAB8B-FD6A-4E2B-AB54-B06DE10C6C19}">
          <x14:formula1>
            <xm:f>'Prix 39'!$B$227:$B$229</xm:f>
          </x14:formula1>
          <xm:sqref>D87</xm:sqref>
        </x14:dataValidation>
        <x14:dataValidation type="list" allowBlank="1" showInputMessage="1" showErrorMessage="1" xr:uid="{5E33D5A3-1CA0-498D-AD48-032645FDB165}">
          <x14:formula1>
            <xm:f>'Prix 39'!$B$231:$B$232</xm:f>
          </x14:formula1>
          <xm:sqref>D88</xm:sqref>
        </x14:dataValidation>
        <x14:dataValidation type="list" allowBlank="1" showInputMessage="1" showErrorMessage="1" xr:uid="{7F5B6D07-0552-4834-859A-1EE448F5CB8E}">
          <x14:formula1>
            <xm:f>'Prix 39'!$B$192:$B$193</xm:f>
          </x14:formula1>
          <xm:sqref>D78</xm:sqref>
        </x14:dataValidation>
        <x14:dataValidation type="list" allowBlank="1" showInputMessage="1" showErrorMessage="1" xr:uid="{25A3362C-0027-4850-BDD2-4C495E373D51}">
          <x14:formula1>
            <xm:f>'Prix 39'!$B$287:$B$289</xm:f>
          </x14:formula1>
          <xm:sqref>D106</xm:sqref>
        </x14:dataValidation>
        <x14:dataValidation type="list" allowBlank="1" showInputMessage="1" showErrorMessage="1" xr:uid="{D9B0A4B7-685D-4A0C-89A4-1EDA0A22C94F}">
          <x14:formula1>
            <xm:f>'Prix 39'!$B$284:$B$285</xm:f>
          </x14:formula1>
          <xm:sqref>D104</xm:sqref>
        </x14:dataValidation>
        <x14:dataValidation type="list" allowBlank="1" showInputMessage="1" showErrorMessage="1" xr:uid="{700A739F-D0F2-406F-913F-FD583ACD9F38}">
          <x14:formula1>
            <xm:f>'Prix 39'!$B$265:$B$266</xm:f>
          </x14:formula1>
          <xm:sqref>D98</xm:sqref>
        </x14:dataValidation>
        <x14:dataValidation type="list" allowBlank="1" showInputMessage="1" showErrorMessage="1" xr:uid="{076146E5-92E3-48B9-813D-0C1025DCC0BD}">
          <x14:formula1>
            <xm:f>'Prix 39'!$B$259:$B$260</xm:f>
          </x14:formula1>
          <xm:sqref>D96</xm:sqref>
        </x14:dataValidation>
        <x14:dataValidation type="list" allowBlank="1" showInputMessage="1" showErrorMessage="1" xr:uid="{47CFEC53-E4A3-40CE-8A9D-8A29B9CED64E}">
          <x14:formula1>
            <xm:f>'Prix 39'!$B$138:$B$139</xm:f>
          </x14:formula1>
          <xm:sqref>D59</xm:sqref>
        </x14:dataValidation>
        <x14:dataValidation type="list" allowBlank="1" showInputMessage="1" showErrorMessage="1" xr:uid="{7D2FE5F7-74DB-45F3-A352-F0EE4C268400}">
          <x14:formula1>
            <xm:f>'Prix 39'!$B$141:$B$142</xm:f>
          </x14:formula1>
          <xm:sqref>D60</xm:sqref>
        </x14:dataValidation>
        <x14:dataValidation type="list" allowBlank="1" showInputMessage="1" showErrorMessage="1" xr:uid="{84A6F7B5-C95D-476B-9B80-5FE6FBFE198B}">
          <x14:formula1>
            <xm:f>'Prix 39'!$B$144:$B$145</xm:f>
          </x14:formula1>
          <xm:sqref>D61</xm:sqref>
        </x14:dataValidation>
        <x14:dataValidation type="list" allowBlank="1" showInputMessage="1" showErrorMessage="1" xr:uid="{ACA3AE5C-BCD0-4012-94F3-F9E72E4A02EA}">
          <x14:formula1>
            <xm:f>'Prix 39'!$B$255:$B$257</xm:f>
          </x14:formula1>
          <xm:sqref>D95</xm:sqref>
        </x14:dataValidation>
        <x14:dataValidation type="list" allowBlank="1" showInputMessage="1" showErrorMessage="1" xr:uid="{16C73741-EB63-4153-87DD-58CD44799D74}">
          <x14:formula1>
            <xm:f>'Prix 39'!$B$80:$B$82</xm:f>
          </x14:formula1>
          <xm:sqref>D41</xm:sqref>
        </x14:dataValidation>
        <x14:dataValidation type="list" allowBlank="1" showInputMessage="1" showErrorMessage="1" xr:uid="{866F03EF-06B3-4BAA-924D-9640C35E53FC}">
          <x14:formula1>
            <xm:f>'Prix 39'!$B$180:$B$181</xm:f>
          </x14:formula1>
          <xm:sqref>D73</xm:sqref>
        </x14:dataValidation>
        <x14:dataValidation type="list" allowBlank="1" showInputMessage="1" showErrorMessage="1" xr:uid="{F0121DCE-9439-4DA7-8F69-6D2832FFDF2B}">
          <x14:formula1>
            <xm:f>'Prix 39'!$B$271:$B$272</xm:f>
          </x14:formula1>
          <xm:sqref>D100</xm:sqref>
        </x14:dataValidation>
        <x14:dataValidation type="list" allowBlank="1" showInputMessage="1" showErrorMessage="1" xr:uid="{8C89384D-83E7-4508-982C-926A147CBE99}">
          <x14:formula1>
            <xm:f>'Prix 39'!$B$10:$B$11</xm:f>
          </x14:formula1>
          <xm:sqref>D17</xm:sqref>
        </x14:dataValidation>
        <x14:dataValidation type="list" allowBlank="1" showInputMessage="1" showErrorMessage="1" xr:uid="{C7A9F91E-0CF4-4751-B940-E9459E50D760}">
          <x14:formula1>
            <xm:f>'Prix 39'!$B$38:$B$39</xm:f>
          </x14:formula1>
          <xm:sqref>D26</xm:sqref>
        </x14:dataValidation>
        <x14:dataValidation type="list" allowBlank="1" showInputMessage="1" showErrorMessage="1" xr:uid="{AD3D2A6A-1E32-4A2D-AE97-0B53F95063F8}">
          <x14:formula1>
            <xm:f>'Prix 39'!$B$25:$B$26</xm:f>
          </x14:formula1>
          <xm:sqref>D22</xm:sqref>
        </x14:dataValidation>
        <x14:dataValidation type="list" allowBlank="1" showInputMessage="1" showErrorMessage="1" xr:uid="{1B56E615-4AFC-481D-9BBA-FB498C7CEA23}">
          <x14:formula1>
            <xm:f>'Prix 39'!$B$28:$B$29</xm:f>
          </x14:formula1>
          <xm:sqref>D23</xm:sqref>
        </x14:dataValidation>
        <x14:dataValidation type="list" allowBlank="1" showInputMessage="1" showErrorMessage="1" xr:uid="{A7A10171-CD15-4B86-840D-D71B383CCD9C}">
          <x14:formula1>
            <xm:f>'Prix 39'!$B$31:$B$32</xm:f>
          </x14:formula1>
          <xm:sqref>D24</xm:sqref>
        </x14:dataValidation>
        <x14:dataValidation type="list" allowBlank="1" showInputMessage="1" showErrorMessage="1" xr:uid="{4E27CE08-3E26-4988-8D54-0EF5C1317B40}">
          <x14:formula1>
            <xm:f>'Prix 39'!$B$47:$B$48</xm:f>
          </x14:formula1>
          <xm:sqref>D29</xm:sqref>
        </x14:dataValidation>
        <x14:dataValidation type="list" allowBlank="1" showInputMessage="1" showErrorMessage="1" xr:uid="{9365C9D5-EEEA-40A6-812F-992EB8CD7289}">
          <x14:formula1>
            <xm:f>'Prix 39'!$B$67:$B$69</xm:f>
          </x14:formula1>
          <xm:sqref>D36</xm:sqref>
        </x14:dataValidation>
        <x14:dataValidation type="list" allowBlank="1" showInputMessage="1" showErrorMessage="1" xr:uid="{F8B5C5A6-CA40-407C-88CF-6A2C94295E98}">
          <x14:formula1>
            <xm:f>'Prix 39'!$B$100:$B$101</xm:f>
          </x14:formula1>
          <xm:sqref>D46</xm:sqref>
        </x14:dataValidation>
        <x14:dataValidation type="list" allowBlank="1" showInputMessage="1" showErrorMessage="1" xr:uid="{4BCF6E1A-3432-4103-B606-B0CCFCF35BD9}">
          <x14:formula1>
            <xm:f>'Prix 39'!$B$103:$B$104</xm:f>
          </x14:formula1>
          <xm:sqref>D47</xm:sqref>
        </x14:dataValidation>
        <x14:dataValidation type="list" allowBlank="1" showInputMessage="1" showErrorMessage="1" xr:uid="{255E2E85-7B76-4E4D-B6D7-621E5901D4F6}">
          <x14:formula1>
            <xm:f>'Prix 39'!$B$132:$B$133</xm:f>
          </x14:formula1>
          <xm:sqref>D57</xm:sqref>
        </x14:dataValidation>
        <x14:dataValidation type="list" allowBlank="1" showInputMessage="1" showErrorMessage="1" xr:uid="{BDC20DBB-C4F8-4F2A-9EF3-C157988825AF}">
          <x14:formula1>
            <xm:f>'Prix 39'!$B$241:$B$242</xm:f>
          </x14:formula1>
          <xm:sqref>D90</xm:sqref>
        </x14:dataValidation>
        <x14:dataValidation type="list" allowBlank="1" showInputMessage="1" showErrorMessage="1" xr:uid="{6EEE116D-E638-43D4-834E-76BD39523D09}">
          <x14:formula1>
            <xm:f>'Prix 39'!$B$251:$B$253</xm:f>
          </x14:formula1>
          <xm:sqref>D94</xm:sqref>
        </x14:dataValidation>
        <x14:dataValidation type="list" allowBlank="1" showInputMessage="1" showErrorMessage="1" xr:uid="{4961BDDC-E794-43CF-88A1-EDCAF73D6D2B}">
          <x14:formula1>
            <xm:f>'Prix 39'!$B$234:$B$236</xm:f>
          </x14:formula1>
          <xm:sqref>D89</xm:sqref>
        </x14:dataValidation>
        <x14:dataValidation type="list" allowBlank="1" showInputMessage="1" showErrorMessage="1" xr:uid="{10E31F16-13AA-4F8F-BC59-268BC30EC7EF}">
          <x14:formula1>
            <xm:f>'Prix 39'!$B$238:$B$239</xm:f>
          </x14:formula1>
          <xm:sqref>D75</xm:sqref>
        </x14:dataValidation>
        <x14:dataValidation type="list" allowBlank="1" showInputMessage="1" showErrorMessage="1" xr:uid="{DAE314B5-0E3A-476B-A320-AE7B15AB6FE9}">
          <x14:formula1>
            <xm:f>'Prix 39'!$B$54:$B$55</xm:f>
          </x14:formula1>
          <xm:sqref>D31</xm:sqref>
        </x14:dataValidation>
        <x14:dataValidation type="list" allowBlank="1" showInputMessage="1" showErrorMessage="1" xr:uid="{1F86BAA7-46FF-45F9-BB9F-927917952D62}">
          <x14:formula1>
            <xm:f>'Prix 39'!$B$244:$B$245</xm:f>
          </x14:formula1>
          <xm:sqref>D91</xm:sqref>
        </x14:dataValidation>
        <x14:dataValidation type="list" allowBlank="1" showInputMessage="1" showErrorMessage="1" xr:uid="{A93B9DEF-1321-4C8D-B14E-B10785D569F0}">
          <x14:formula1>
            <xm:f>'Prix 39'!$B$74:$B$75</xm:f>
          </x14:formula1>
          <xm:sqref>D39</xm:sqref>
        </x14:dataValidation>
        <x14:dataValidation type="list" allowBlank="1" showInputMessage="1" showErrorMessage="1" xr:uid="{AD3D5507-671A-4424-B9F4-17185A8D6803}">
          <x14:formula1>
            <xm:f>'Prix 39'!$B$112:$B$113</xm:f>
          </x14:formula1>
          <xm:sqref>D51</xm:sqref>
        </x14:dataValidation>
        <x14:dataValidation type="list" allowBlank="1" showInputMessage="1" showErrorMessage="1" xr:uid="{71E8A3B3-11DA-4147-977A-709032D60D0C}">
          <x14:formula1>
            <xm:f>'Prix 39'!$B$212:$B$213</xm:f>
          </x14:formula1>
          <xm:sqref>D83</xm:sqref>
        </x14:dataValidation>
        <x14:dataValidation type="list" allowBlank="1" showInputMessage="1" showErrorMessage="1" xr:uid="{A391429E-A4A4-4F29-BB85-6DCEC642A657}">
          <x14:formula1>
            <xm:f>'Prix 39'!$B$169:$B$170</xm:f>
          </x14:formula1>
          <xm:sqref>D69</xm:sqref>
        </x14:dataValidation>
        <x14:dataValidation type="list" allowBlank="1" showInputMessage="1" showErrorMessage="1" xr:uid="{3683D4E4-A3F8-4D5A-89C5-CC44865680F0}">
          <x14:formula1>
            <xm:f>'Prix 39'!$B$147:$B$148</xm:f>
          </x14:formula1>
          <xm:sqref>D62</xm:sqref>
        </x14:dataValidation>
        <x14:dataValidation type="list" allowBlank="1" showInputMessage="1" showErrorMessage="1" xr:uid="{2219F1F2-1D52-4BCA-8E36-53157AD95A9C}">
          <x14:formula1>
            <xm:f>'Prix 39'!$B$84:$B$86</xm:f>
          </x14:formula1>
          <xm:sqref>D42</xm:sqref>
        </x14:dataValidation>
        <x14:dataValidation type="list" allowBlank="1" showInputMessage="1" showErrorMessage="1" xr:uid="{0EF7EC3E-F566-4CE0-BF01-9310993E0B92}">
          <x14:formula1>
            <xm:f>'Prix 39'!$B$88:$B$89</xm:f>
          </x14:formula1>
          <xm:sqref>D43</xm:sqref>
        </x14:dataValidation>
        <x14:dataValidation type="list" allowBlank="1" showInputMessage="1" showErrorMessage="1" xr:uid="{3FC70619-F9B5-461D-B6A5-7E0094FEC050}">
          <x14:formula1>
            <xm:f>'Prix 39'!$B$215:$B$216</xm:f>
          </x14:formula1>
          <xm:sqref>D84</xm:sqref>
        </x14:dataValidation>
        <x14:dataValidation type="list" allowBlank="1" showInputMessage="1" showErrorMessage="1" xr:uid="{09313169-8946-4BB8-8B72-BDBF2A5880E0}">
          <x14:formula1>
            <xm:f>'Prix 39'!$B$218:$B$219</xm:f>
          </x14:formula1>
          <xm:sqref>D85</xm:sqref>
        </x14:dataValidation>
        <x14:dataValidation type="list" allowBlank="1" showInputMessage="1" showErrorMessage="1" xr:uid="{F5ED3E3D-587D-4603-BB85-13C92B9FD63F}">
          <x14:formula1>
            <xm:f>'Prix 39'!$B$277:$B$279</xm:f>
          </x14:formula1>
          <xm:sqref>D102</xm:sqref>
        </x14:dataValidation>
        <x14:dataValidation type="list" allowBlank="1" showInputMessage="1" showErrorMessage="1" xr:uid="{F1BC34E8-46FE-4D17-A749-054763F75C6E}">
          <x14:formula1>
            <xm:f>'Prix 39'!$B$274:$B$275</xm:f>
          </x14:formula1>
          <xm:sqref>D101</xm:sqref>
        </x14:dataValidation>
        <x14:dataValidation type="list" allowBlank="1" showInputMessage="1" showErrorMessage="1" xr:uid="{B87F9DEF-30E9-4BD5-BA17-4EB5E191FCBF}">
          <x14:formula1>
            <xm:f>'Prix 39'!$B$135:$B$136</xm:f>
          </x14:formula1>
          <xm:sqref>D58</xm:sqref>
        </x14:dataValidation>
        <x14:dataValidation type="list" allowBlank="1" showInputMessage="1" showErrorMessage="1" xr:uid="{A6F68411-AE5A-49FF-9EB7-344ADCAD9B0A}">
          <x14:formula1>
            <xm:f>'Prix 39'!$B$262:$B$263</xm:f>
          </x14:formula1>
          <xm:sqref>D97</xm:sqref>
        </x14:dataValidation>
        <x14:dataValidation type="list" allowBlank="1" showInputMessage="1" showErrorMessage="1" xr:uid="{633D00FA-E3FD-4D8F-B058-BDA4C0F2F8AE}">
          <x14:formula1>
            <xm:f>'Prix 39'!$B$8:$B$9</xm:f>
          </x14:formula1>
          <xm:sqref>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7AC9-9EFB-45DD-BE7D-9499344F0351}">
  <sheetPr>
    <tabColor rgb="FFFF0000"/>
  </sheetPr>
  <dimension ref="A1:N289"/>
  <sheetViews>
    <sheetView topLeftCell="A231" zoomScale="91" zoomScaleNormal="91" workbookViewId="0">
      <selection activeCell="D145" sqref="D145"/>
    </sheetView>
  </sheetViews>
  <sheetFormatPr baseColWidth="10" defaultRowHeight="15" outlineLevelCol="1" x14ac:dyDescent="0.2"/>
  <cols>
    <col min="1" max="1" width="48.5" bestFit="1" customWidth="1"/>
    <col min="2" max="2" width="99.6640625" bestFit="1" customWidth="1"/>
    <col min="3" max="3" width="11.5" style="16"/>
    <col min="4" max="4" width="10.83203125" style="42"/>
    <col min="5" max="5" width="10.83203125" style="16"/>
    <col min="7" max="7" width="38.5" customWidth="1" outlineLevel="1"/>
    <col min="8" max="9" width="10.83203125" customWidth="1" outlineLevel="1"/>
    <col min="10" max="11" width="10.83203125" style="16"/>
    <col min="12" max="12" width="10.83203125" customWidth="1" outlineLevel="1"/>
  </cols>
  <sheetData>
    <row r="1" spans="1:14" x14ac:dyDescent="0.2">
      <c r="C1" s="16" t="s">
        <v>340</v>
      </c>
      <c r="E1" s="16" t="s">
        <v>338</v>
      </c>
      <c r="H1">
        <v>2021</v>
      </c>
      <c r="I1">
        <v>2022</v>
      </c>
      <c r="J1" s="16" t="s">
        <v>339</v>
      </c>
      <c r="K1" s="16" t="s">
        <v>338</v>
      </c>
      <c r="L1" t="s">
        <v>340</v>
      </c>
      <c r="M1" t="s">
        <v>324</v>
      </c>
      <c r="N1">
        <v>2023</v>
      </c>
    </row>
    <row r="3" spans="1:14" x14ac:dyDescent="0.2">
      <c r="A3" t="s">
        <v>15</v>
      </c>
      <c r="B3" t="s">
        <v>16</v>
      </c>
      <c r="C3" s="16" t="s">
        <v>7</v>
      </c>
      <c r="E3" s="16" t="s">
        <v>7</v>
      </c>
      <c r="G3" s="37"/>
      <c r="H3" t="s">
        <v>7</v>
      </c>
      <c r="I3" t="s">
        <v>7</v>
      </c>
      <c r="J3" s="16" t="s">
        <v>7</v>
      </c>
      <c r="K3" s="16" t="s">
        <v>7</v>
      </c>
      <c r="L3" t="str">
        <f>IF(ISNUMBER(K3),K3*1.04,K3)</f>
        <v>Standard</v>
      </c>
      <c r="M3" t="str">
        <f>IF(ISNUMBER(C3),C3*1.15,C3)</f>
        <v>Standard</v>
      </c>
      <c r="N3" t="str">
        <f t="shared" ref="N3:N5" si="0">IF(ISNUMBER(E3),E3*1.15,C3)</f>
        <v>Standard</v>
      </c>
    </row>
    <row r="4" spans="1:14" x14ac:dyDescent="0.2">
      <c r="B4" t="s">
        <v>17</v>
      </c>
      <c r="C4" s="16" t="s">
        <v>33</v>
      </c>
      <c r="E4" s="16" t="s">
        <v>33</v>
      </c>
      <c r="G4" s="37"/>
      <c r="H4" t="s">
        <v>33</v>
      </c>
      <c r="I4" t="s">
        <v>33</v>
      </c>
      <c r="J4" s="16" t="s">
        <v>33</v>
      </c>
      <c r="K4" s="16" t="s">
        <v>33</v>
      </c>
      <c r="L4" t="str">
        <f t="shared" ref="L4:L67" si="1">IF(ISNUMBER(K4),K4*1.04,K4)</f>
        <v>Offert</v>
      </c>
      <c r="M4" t="str">
        <f t="shared" ref="M4:M67" si="2">IF(ISNUMBER(C4),C4*1.15,C4)</f>
        <v>Offert</v>
      </c>
      <c r="N4" t="str">
        <f t="shared" si="0"/>
        <v>Offert</v>
      </c>
    </row>
    <row r="5" spans="1:14" x14ac:dyDescent="0.2">
      <c r="A5" t="s">
        <v>65</v>
      </c>
      <c r="B5" t="s">
        <v>199</v>
      </c>
      <c r="C5" s="16" t="s">
        <v>7</v>
      </c>
      <c r="E5" s="16" t="s">
        <v>7</v>
      </c>
      <c r="I5">
        <v>0</v>
      </c>
      <c r="J5" s="16" t="s">
        <v>7</v>
      </c>
      <c r="K5" s="16" t="s">
        <v>7</v>
      </c>
      <c r="L5" t="str">
        <f t="shared" si="1"/>
        <v>Standard</v>
      </c>
      <c r="M5" t="str">
        <f t="shared" si="2"/>
        <v>Standard</v>
      </c>
      <c r="N5" t="str">
        <f t="shared" si="0"/>
        <v>Standard</v>
      </c>
    </row>
    <row r="6" spans="1:14" x14ac:dyDescent="0.2">
      <c r="B6" t="s">
        <v>200</v>
      </c>
      <c r="C6" s="16">
        <v>2953.6</v>
      </c>
      <c r="D6" s="42">
        <v>2840</v>
      </c>
      <c r="E6" s="16">
        <v>2840</v>
      </c>
      <c r="G6" s="37"/>
      <c r="H6" t="s">
        <v>7</v>
      </c>
      <c r="I6" t="s">
        <v>7</v>
      </c>
      <c r="J6" s="16">
        <v>2785</v>
      </c>
      <c r="K6" s="16">
        <v>2840</v>
      </c>
      <c r="L6">
        <f t="shared" si="1"/>
        <v>2953.6</v>
      </c>
      <c r="M6">
        <f t="shared" si="2"/>
        <v>3396.6399999999994</v>
      </c>
      <c r="N6">
        <f>IF(ISNUMBER(E6),E6*1.15,C6)</f>
        <v>3265.9999999999995</v>
      </c>
    </row>
    <row r="7" spans="1:14" x14ac:dyDescent="0.2">
      <c r="B7" t="s">
        <v>201</v>
      </c>
      <c r="C7" s="16">
        <v>32120.400000000001</v>
      </c>
      <c r="D7">
        <v>30885</v>
      </c>
      <c r="E7" s="16">
        <v>30885</v>
      </c>
      <c r="G7" s="37"/>
      <c r="H7">
        <v>2100</v>
      </c>
      <c r="I7">
        <v>2226</v>
      </c>
      <c r="J7" s="16">
        <v>30280</v>
      </c>
      <c r="K7" s="16">
        <v>30885</v>
      </c>
      <c r="L7">
        <f t="shared" si="1"/>
        <v>32120.400000000001</v>
      </c>
      <c r="M7">
        <f t="shared" si="2"/>
        <v>36938.46</v>
      </c>
      <c r="N7">
        <f>IF(ISNUMBER(E7),E7,C7)</f>
        <v>30885</v>
      </c>
    </row>
    <row r="8" spans="1:14" x14ac:dyDescent="0.2">
      <c r="A8" t="s">
        <v>333</v>
      </c>
      <c r="B8" t="s">
        <v>335</v>
      </c>
      <c r="C8" s="16" t="s">
        <v>334</v>
      </c>
      <c r="D8"/>
      <c r="E8" s="16" t="s">
        <v>334</v>
      </c>
      <c r="G8" s="37"/>
      <c r="H8">
        <v>24840</v>
      </c>
      <c r="I8">
        <v>26330.400000000001</v>
      </c>
      <c r="J8" s="16" t="s">
        <v>334</v>
      </c>
      <c r="K8" s="16" t="s">
        <v>334</v>
      </c>
      <c r="L8" t="str">
        <f t="shared" si="1"/>
        <v>standard</v>
      </c>
      <c r="M8" t="str">
        <f t="shared" si="2"/>
        <v>standard</v>
      </c>
      <c r="N8" t="str">
        <f t="shared" ref="N8:N71" si="3">IF(ISNUMBER(E8),E8,C8)</f>
        <v>standard</v>
      </c>
    </row>
    <row r="9" spans="1:14" x14ac:dyDescent="0.2">
      <c r="B9" t="s">
        <v>336</v>
      </c>
      <c r="C9" s="16">
        <v>12249.12</v>
      </c>
      <c r="D9" s="42">
        <v>11778</v>
      </c>
      <c r="E9" s="16">
        <v>11778</v>
      </c>
      <c r="I9">
        <v>0</v>
      </c>
      <c r="J9" s="16">
        <v>0</v>
      </c>
      <c r="K9" s="16">
        <v>11778</v>
      </c>
      <c r="L9">
        <f t="shared" si="1"/>
        <v>12249.12</v>
      </c>
      <c r="M9">
        <f t="shared" si="2"/>
        <v>14086.487999999999</v>
      </c>
      <c r="N9">
        <f t="shared" si="3"/>
        <v>11778</v>
      </c>
    </row>
    <row r="10" spans="1:14" x14ac:dyDescent="0.2">
      <c r="A10" t="s">
        <v>74</v>
      </c>
      <c r="B10" t="s">
        <v>202</v>
      </c>
      <c r="C10" s="16" t="s">
        <v>7</v>
      </c>
      <c r="E10" s="16" t="s">
        <v>7</v>
      </c>
      <c r="G10" s="37"/>
      <c r="H10" t="s">
        <v>7</v>
      </c>
      <c r="I10" t="s">
        <v>7</v>
      </c>
      <c r="J10" s="16" t="s">
        <v>7</v>
      </c>
      <c r="K10" s="16" t="s">
        <v>7</v>
      </c>
      <c r="L10" t="str">
        <f t="shared" si="1"/>
        <v>Standard</v>
      </c>
      <c r="M10" t="str">
        <f t="shared" si="2"/>
        <v>Standard</v>
      </c>
      <c r="N10" t="str">
        <f t="shared" si="3"/>
        <v>Standard</v>
      </c>
    </row>
    <row r="11" spans="1:14" x14ac:dyDescent="0.2">
      <c r="B11" t="s">
        <v>203</v>
      </c>
      <c r="C11" s="16">
        <v>10379.200000000001</v>
      </c>
      <c r="D11" s="42">
        <v>9980</v>
      </c>
      <c r="E11" s="16">
        <v>9980</v>
      </c>
      <c r="G11" s="37"/>
      <c r="H11">
        <v>7800</v>
      </c>
      <c r="I11">
        <v>8268</v>
      </c>
      <c r="J11" s="16">
        <v>9756</v>
      </c>
      <c r="K11" s="16">
        <v>9980</v>
      </c>
      <c r="L11">
        <f t="shared" si="1"/>
        <v>10379.200000000001</v>
      </c>
      <c r="M11">
        <f t="shared" si="2"/>
        <v>11936.08</v>
      </c>
      <c r="N11">
        <f t="shared" si="3"/>
        <v>9980</v>
      </c>
    </row>
    <row r="12" spans="1:14" x14ac:dyDescent="0.2">
      <c r="C12" s="16">
        <v>0</v>
      </c>
      <c r="E12" s="16">
        <v>0</v>
      </c>
      <c r="I12">
        <v>0</v>
      </c>
      <c r="J12" s="16">
        <v>0</v>
      </c>
      <c r="K12" s="16">
        <v>0</v>
      </c>
      <c r="L12">
        <f t="shared" si="1"/>
        <v>0</v>
      </c>
      <c r="M12">
        <f t="shared" si="2"/>
        <v>0</v>
      </c>
      <c r="N12">
        <f t="shared" si="3"/>
        <v>0</v>
      </c>
    </row>
    <row r="13" spans="1:14" x14ac:dyDescent="0.2">
      <c r="A13" t="s">
        <v>66</v>
      </c>
      <c r="B13" t="s">
        <v>204</v>
      </c>
      <c r="C13" s="16" t="s">
        <v>7</v>
      </c>
      <c r="E13" s="16" t="s">
        <v>7</v>
      </c>
      <c r="G13" s="37"/>
      <c r="H13" t="s">
        <v>7</v>
      </c>
      <c r="I13" t="s">
        <v>7</v>
      </c>
      <c r="J13" s="16" t="s">
        <v>7</v>
      </c>
      <c r="K13" s="16" t="s">
        <v>7</v>
      </c>
      <c r="L13" t="str">
        <f t="shared" si="1"/>
        <v>Standard</v>
      </c>
      <c r="M13" t="str">
        <f t="shared" si="2"/>
        <v>Standard</v>
      </c>
      <c r="N13" t="str">
        <f t="shared" si="3"/>
        <v>Standard</v>
      </c>
    </row>
    <row r="14" spans="1:14" x14ac:dyDescent="0.2">
      <c r="B14" t="s">
        <v>205</v>
      </c>
      <c r="C14" s="16">
        <v>4603.8720000000003</v>
      </c>
      <c r="D14" s="42">
        <v>4426.8</v>
      </c>
      <c r="E14" s="16">
        <v>4426.8</v>
      </c>
      <c r="G14" s="37"/>
      <c r="H14">
        <v>3552</v>
      </c>
      <c r="I14">
        <v>3765.1200000000003</v>
      </c>
      <c r="J14" s="16">
        <v>4216</v>
      </c>
      <c r="K14" s="16">
        <v>4426.8</v>
      </c>
      <c r="L14">
        <f t="shared" si="1"/>
        <v>4603.8720000000003</v>
      </c>
      <c r="M14">
        <f t="shared" si="2"/>
        <v>5294.4528</v>
      </c>
      <c r="N14">
        <f t="shared" si="3"/>
        <v>4426.8</v>
      </c>
    </row>
    <row r="15" spans="1:14" x14ac:dyDescent="0.2">
      <c r="B15" t="s">
        <v>67</v>
      </c>
      <c r="C15" s="16" t="s">
        <v>8</v>
      </c>
      <c r="E15" s="16" t="s">
        <v>8</v>
      </c>
      <c r="G15" s="37"/>
      <c r="H15" t="s">
        <v>8</v>
      </c>
      <c r="I15" t="s">
        <v>8</v>
      </c>
      <c r="J15" s="16" t="s">
        <v>8</v>
      </c>
      <c r="K15" s="16" t="s">
        <v>8</v>
      </c>
      <c r="L15" t="str">
        <f t="shared" si="1"/>
        <v>Sur devis</v>
      </c>
      <c r="M15" t="str">
        <f t="shared" si="2"/>
        <v>Sur devis</v>
      </c>
      <c r="N15" t="str">
        <f t="shared" si="3"/>
        <v>Sur devis</v>
      </c>
    </row>
    <row r="16" spans="1:14" x14ac:dyDescent="0.2">
      <c r="C16" s="16">
        <v>0</v>
      </c>
      <c r="E16" s="16">
        <v>0</v>
      </c>
      <c r="I16">
        <v>0</v>
      </c>
      <c r="J16" s="16">
        <v>0</v>
      </c>
      <c r="K16" s="16">
        <v>0</v>
      </c>
      <c r="L16">
        <f t="shared" si="1"/>
        <v>0</v>
      </c>
      <c r="M16">
        <f t="shared" si="2"/>
        <v>0</v>
      </c>
      <c r="N16">
        <f t="shared" si="3"/>
        <v>0</v>
      </c>
    </row>
    <row r="17" spans="1:14" x14ac:dyDescent="0.2">
      <c r="A17" t="s">
        <v>14</v>
      </c>
      <c r="B17" t="s">
        <v>206</v>
      </c>
      <c r="C17" s="16" t="s">
        <v>7</v>
      </c>
      <c r="E17" s="16" t="s">
        <v>7</v>
      </c>
      <c r="G17" s="37"/>
      <c r="H17" t="s">
        <v>7</v>
      </c>
      <c r="I17" t="s">
        <v>7</v>
      </c>
      <c r="J17" s="16" t="s">
        <v>7</v>
      </c>
      <c r="K17" s="16" t="s">
        <v>7</v>
      </c>
      <c r="L17" t="str">
        <f t="shared" si="1"/>
        <v>Standard</v>
      </c>
      <c r="M17" t="str">
        <f t="shared" si="2"/>
        <v>Standard</v>
      </c>
      <c r="N17" t="str">
        <f t="shared" si="3"/>
        <v>Standard</v>
      </c>
    </row>
    <row r="18" spans="1:14" x14ac:dyDescent="0.2">
      <c r="B18" t="s">
        <v>207</v>
      </c>
      <c r="C18" s="16">
        <v>2291.0160000000001</v>
      </c>
      <c r="D18" s="42">
        <v>2202.9</v>
      </c>
      <c r="E18" s="16">
        <v>2202.9</v>
      </c>
      <c r="G18" s="37"/>
      <c r="H18">
        <v>1584</v>
      </c>
      <c r="I18">
        <v>1679.0400000000002</v>
      </c>
      <c r="J18" s="16">
        <v>2098</v>
      </c>
      <c r="K18" s="16">
        <v>2202.9</v>
      </c>
      <c r="L18">
        <f t="shared" si="1"/>
        <v>2291.0160000000001</v>
      </c>
      <c r="M18">
        <f t="shared" si="2"/>
        <v>2634.6684</v>
      </c>
      <c r="N18">
        <f t="shared" si="3"/>
        <v>2202.9</v>
      </c>
    </row>
    <row r="19" spans="1:14" x14ac:dyDescent="0.2">
      <c r="B19" t="s">
        <v>341</v>
      </c>
      <c r="C19" s="16" t="s">
        <v>8</v>
      </c>
      <c r="E19" s="16" t="s">
        <v>8</v>
      </c>
      <c r="G19" s="37"/>
      <c r="H19" t="s">
        <v>8</v>
      </c>
      <c r="I19" t="s">
        <v>8</v>
      </c>
      <c r="J19" s="16" t="s">
        <v>8</v>
      </c>
      <c r="K19" s="16" t="s">
        <v>8</v>
      </c>
      <c r="L19" t="str">
        <f t="shared" si="1"/>
        <v>Sur devis</v>
      </c>
      <c r="M19" t="str">
        <f t="shared" si="2"/>
        <v>Sur devis</v>
      </c>
      <c r="N19" t="str">
        <f t="shared" si="3"/>
        <v>Sur devis</v>
      </c>
    </row>
    <row r="20" spans="1:14" x14ac:dyDescent="0.2">
      <c r="C20" s="16">
        <v>0</v>
      </c>
      <c r="E20" s="16">
        <v>0</v>
      </c>
      <c r="I20">
        <v>0</v>
      </c>
      <c r="J20" s="16">
        <v>0</v>
      </c>
      <c r="K20" s="16">
        <v>0</v>
      </c>
      <c r="L20">
        <f t="shared" si="1"/>
        <v>0</v>
      </c>
      <c r="M20">
        <f t="shared" si="2"/>
        <v>0</v>
      </c>
      <c r="N20">
        <f t="shared" si="3"/>
        <v>0</v>
      </c>
    </row>
    <row r="21" spans="1:14" x14ac:dyDescent="0.2">
      <c r="A21" t="s">
        <v>3</v>
      </c>
      <c r="B21" t="s">
        <v>73</v>
      </c>
      <c r="C21" s="16" t="s">
        <v>7</v>
      </c>
      <c r="E21" s="16" t="s">
        <v>7</v>
      </c>
      <c r="G21" s="37"/>
      <c r="H21" t="s">
        <v>7</v>
      </c>
      <c r="I21" t="s">
        <v>7</v>
      </c>
      <c r="J21" s="16" t="s">
        <v>7</v>
      </c>
      <c r="K21" s="16" t="s">
        <v>7</v>
      </c>
      <c r="L21" t="str">
        <f t="shared" si="1"/>
        <v>Standard</v>
      </c>
      <c r="M21" t="str">
        <f t="shared" si="2"/>
        <v>Standard</v>
      </c>
      <c r="N21" t="str">
        <f t="shared" si="3"/>
        <v>Standard</v>
      </c>
    </row>
    <row r="22" spans="1:14" x14ac:dyDescent="0.2">
      <c r="B22" t="s">
        <v>208</v>
      </c>
      <c r="C22" s="16">
        <v>3671.2000000000003</v>
      </c>
      <c r="D22" s="42">
        <v>3530</v>
      </c>
      <c r="E22" s="16">
        <v>3530</v>
      </c>
      <c r="G22" s="37"/>
      <c r="H22">
        <v>2757.9959999999996</v>
      </c>
      <c r="I22">
        <v>2923.4757599999998</v>
      </c>
      <c r="J22" s="16">
        <v>3362</v>
      </c>
      <c r="K22" s="16">
        <v>3530</v>
      </c>
      <c r="L22">
        <f t="shared" si="1"/>
        <v>3671.2000000000003</v>
      </c>
      <c r="M22">
        <f t="shared" si="2"/>
        <v>4221.88</v>
      </c>
      <c r="N22">
        <f t="shared" si="3"/>
        <v>3530</v>
      </c>
    </row>
    <row r="23" spans="1:14" x14ac:dyDescent="0.2">
      <c r="B23" t="s">
        <v>64</v>
      </c>
      <c r="C23" s="16" t="s">
        <v>8</v>
      </c>
      <c r="E23" s="16" t="s">
        <v>8</v>
      </c>
      <c r="G23" s="37"/>
      <c r="H23" t="s">
        <v>8</v>
      </c>
      <c r="I23" t="s">
        <v>8</v>
      </c>
      <c r="J23" s="16" t="s">
        <v>8</v>
      </c>
      <c r="K23" s="16" t="s">
        <v>8</v>
      </c>
      <c r="L23" t="str">
        <f t="shared" si="1"/>
        <v>Sur devis</v>
      </c>
      <c r="M23" t="str">
        <f t="shared" si="2"/>
        <v>Sur devis</v>
      </c>
      <c r="N23" t="str">
        <f t="shared" si="3"/>
        <v>Sur devis</v>
      </c>
    </row>
    <row r="24" spans="1:14" x14ac:dyDescent="0.2">
      <c r="C24" s="16">
        <v>0</v>
      </c>
      <c r="E24" s="16">
        <v>0</v>
      </c>
      <c r="I24">
        <v>0</v>
      </c>
      <c r="J24" s="16">
        <v>0</v>
      </c>
      <c r="K24" s="16">
        <v>0</v>
      </c>
      <c r="L24">
        <f t="shared" si="1"/>
        <v>0</v>
      </c>
      <c r="M24">
        <f t="shared" si="2"/>
        <v>0</v>
      </c>
      <c r="N24">
        <f t="shared" si="3"/>
        <v>0</v>
      </c>
    </row>
    <row r="25" spans="1:14" x14ac:dyDescent="0.2">
      <c r="A25" t="s">
        <v>131</v>
      </c>
      <c r="B25" t="s">
        <v>301</v>
      </c>
      <c r="C25" s="16" t="s">
        <v>7</v>
      </c>
      <c r="E25" s="16" t="s">
        <v>7</v>
      </c>
      <c r="G25" s="37"/>
      <c r="H25" t="s">
        <v>7</v>
      </c>
      <c r="I25" t="s">
        <v>7</v>
      </c>
      <c r="J25" s="16" t="s">
        <v>7</v>
      </c>
      <c r="K25" s="16" t="s">
        <v>7</v>
      </c>
      <c r="L25" t="str">
        <f t="shared" si="1"/>
        <v>Standard</v>
      </c>
      <c r="M25" t="str">
        <f t="shared" si="2"/>
        <v>Standard</v>
      </c>
      <c r="N25" t="str">
        <f t="shared" si="3"/>
        <v>Standard</v>
      </c>
    </row>
    <row r="26" spans="1:14" x14ac:dyDescent="0.2">
      <c r="B26" t="s">
        <v>209</v>
      </c>
      <c r="C26" s="16">
        <f>E26*1.07</f>
        <v>28617.792000000001</v>
      </c>
      <c r="D26" s="51"/>
      <c r="E26" s="16">
        <v>26745.599999999999</v>
      </c>
      <c r="G26" s="37"/>
      <c r="H26">
        <v>21456</v>
      </c>
      <c r="I26">
        <v>22743.360000000001</v>
      </c>
      <c r="J26" s="16">
        <v>25472</v>
      </c>
      <c r="K26" s="16">
        <v>26745.599999999999</v>
      </c>
      <c r="L26">
        <f t="shared" si="1"/>
        <v>27815.423999999999</v>
      </c>
      <c r="M26">
        <f t="shared" si="2"/>
        <v>32910.460800000001</v>
      </c>
      <c r="N26">
        <f t="shared" si="3"/>
        <v>26745.599999999999</v>
      </c>
    </row>
    <row r="27" spans="1:14" x14ac:dyDescent="0.2">
      <c r="B27" t="s">
        <v>326</v>
      </c>
      <c r="C27" s="16">
        <v>2668.64</v>
      </c>
      <c r="E27" s="16">
        <v>2566</v>
      </c>
      <c r="I27">
        <v>0</v>
      </c>
      <c r="J27" s="16">
        <v>2566</v>
      </c>
      <c r="K27" s="16">
        <v>2566</v>
      </c>
      <c r="L27">
        <f t="shared" si="1"/>
        <v>2668.64</v>
      </c>
      <c r="M27">
        <f t="shared" si="2"/>
        <v>3068.9359999999997</v>
      </c>
      <c r="N27">
        <f t="shared" si="3"/>
        <v>2566</v>
      </c>
    </row>
    <row r="28" spans="1:14" x14ac:dyDescent="0.2">
      <c r="A28" t="s">
        <v>76</v>
      </c>
      <c r="B28" t="s">
        <v>13</v>
      </c>
      <c r="C28" s="16" t="s">
        <v>7</v>
      </c>
      <c r="E28" s="16" t="s">
        <v>7</v>
      </c>
      <c r="G28" s="37"/>
      <c r="H28" t="s">
        <v>7</v>
      </c>
      <c r="I28" t="s">
        <v>7</v>
      </c>
      <c r="J28" s="16" t="s">
        <v>7</v>
      </c>
      <c r="K28" s="16" t="s">
        <v>7</v>
      </c>
      <c r="L28" t="str">
        <f t="shared" si="1"/>
        <v>Standard</v>
      </c>
      <c r="M28" t="str">
        <f t="shared" si="2"/>
        <v>Standard</v>
      </c>
      <c r="N28" t="str">
        <f t="shared" si="3"/>
        <v>Standard</v>
      </c>
    </row>
    <row r="29" spans="1:14" x14ac:dyDescent="0.2">
      <c r="B29" t="s">
        <v>211</v>
      </c>
      <c r="C29" s="16">
        <v>1397.76</v>
      </c>
      <c r="D29" s="42">
        <v>1344</v>
      </c>
      <c r="E29" s="16">
        <v>1344</v>
      </c>
      <c r="G29" s="37"/>
      <c r="H29">
        <v>1050</v>
      </c>
      <c r="I29">
        <v>1113</v>
      </c>
      <c r="J29" s="16">
        <v>1280</v>
      </c>
      <c r="K29" s="16">
        <v>1344</v>
      </c>
      <c r="L29">
        <f t="shared" si="1"/>
        <v>1397.76</v>
      </c>
      <c r="M29">
        <f t="shared" si="2"/>
        <v>1607.424</v>
      </c>
      <c r="N29">
        <f t="shared" si="3"/>
        <v>1344</v>
      </c>
    </row>
    <row r="30" spans="1:14" x14ac:dyDescent="0.2">
      <c r="C30" s="16">
        <v>0</v>
      </c>
      <c r="E30" s="16">
        <v>0</v>
      </c>
      <c r="I30">
        <v>0</v>
      </c>
      <c r="J30" s="16">
        <v>0</v>
      </c>
      <c r="K30" s="16">
        <v>0</v>
      </c>
      <c r="L30">
        <f t="shared" si="1"/>
        <v>0</v>
      </c>
      <c r="M30">
        <f t="shared" si="2"/>
        <v>0</v>
      </c>
      <c r="N30">
        <f t="shared" si="3"/>
        <v>0</v>
      </c>
    </row>
    <row r="31" spans="1:14" x14ac:dyDescent="0.2">
      <c r="A31" t="s">
        <v>78</v>
      </c>
      <c r="B31" t="s">
        <v>5</v>
      </c>
      <c r="C31" s="16" t="s">
        <v>7</v>
      </c>
      <c r="E31" s="16" t="s">
        <v>7</v>
      </c>
      <c r="G31" s="37"/>
      <c r="H31" t="s">
        <v>7</v>
      </c>
      <c r="I31" t="s">
        <v>7</v>
      </c>
      <c r="J31" s="16" t="s">
        <v>7</v>
      </c>
      <c r="K31" s="16" t="s">
        <v>7</v>
      </c>
      <c r="L31" t="str">
        <f t="shared" si="1"/>
        <v>Standard</v>
      </c>
      <c r="M31" t="str">
        <f t="shared" si="2"/>
        <v>Standard</v>
      </c>
      <c r="N31" t="str">
        <f t="shared" si="3"/>
        <v>Standard</v>
      </c>
    </row>
    <row r="32" spans="1:14" x14ac:dyDescent="0.2">
      <c r="B32" t="s">
        <v>133</v>
      </c>
      <c r="C32" s="16">
        <v>1539.2</v>
      </c>
      <c r="D32" s="42">
        <v>1480</v>
      </c>
      <c r="E32" s="16">
        <v>1480</v>
      </c>
      <c r="G32" s="37"/>
      <c r="H32">
        <v>1180</v>
      </c>
      <c r="I32">
        <v>1250.8</v>
      </c>
      <c r="J32" s="16">
        <v>1410</v>
      </c>
      <c r="K32" s="16">
        <v>1480</v>
      </c>
      <c r="L32">
        <f t="shared" si="1"/>
        <v>1539.2</v>
      </c>
      <c r="M32">
        <f t="shared" si="2"/>
        <v>1770.08</v>
      </c>
      <c r="N32">
        <f t="shared" si="3"/>
        <v>1480</v>
      </c>
    </row>
    <row r="33" spans="1:14" x14ac:dyDescent="0.2">
      <c r="C33" s="16">
        <v>0</v>
      </c>
      <c r="E33" s="16">
        <v>0</v>
      </c>
      <c r="I33">
        <v>0</v>
      </c>
      <c r="J33" s="16">
        <v>0</v>
      </c>
      <c r="K33" s="16">
        <v>0</v>
      </c>
      <c r="L33">
        <f t="shared" si="1"/>
        <v>0</v>
      </c>
      <c r="M33">
        <f t="shared" si="2"/>
        <v>0</v>
      </c>
      <c r="N33">
        <f t="shared" si="3"/>
        <v>0</v>
      </c>
    </row>
    <row r="34" spans="1:14" x14ac:dyDescent="0.2">
      <c r="A34" t="s">
        <v>79</v>
      </c>
      <c r="B34" t="s">
        <v>5</v>
      </c>
      <c r="C34" s="16" t="s">
        <v>7</v>
      </c>
      <c r="E34" s="16" t="s">
        <v>7</v>
      </c>
      <c r="G34" s="37"/>
      <c r="H34" t="s">
        <v>7</v>
      </c>
      <c r="I34" t="s">
        <v>7</v>
      </c>
      <c r="J34" s="16" t="s">
        <v>7</v>
      </c>
      <c r="K34" s="16" t="s">
        <v>7</v>
      </c>
      <c r="L34" t="str">
        <f t="shared" si="1"/>
        <v>Standard</v>
      </c>
      <c r="M34" t="str">
        <f t="shared" si="2"/>
        <v>Standard</v>
      </c>
      <c r="N34" t="str">
        <f t="shared" si="3"/>
        <v>Standard</v>
      </c>
    </row>
    <row r="35" spans="1:14" x14ac:dyDescent="0.2">
      <c r="B35" t="s">
        <v>134</v>
      </c>
      <c r="C35" s="16">
        <v>374.40000000000003</v>
      </c>
      <c r="D35" s="42">
        <v>360</v>
      </c>
      <c r="E35" s="16">
        <v>360</v>
      </c>
      <c r="G35" s="37"/>
      <c r="H35">
        <v>99.84</v>
      </c>
      <c r="I35">
        <v>105.83040000000001</v>
      </c>
      <c r="K35" s="16">
        <v>360</v>
      </c>
      <c r="L35">
        <f t="shared" si="1"/>
        <v>374.40000000000003</v>
      </c>
      <c r="M35">
        <f t="shared" si="2"/>
        <v>430.56</v>
      </c>
      <c r="N35">
        <f t="shared" si="3"/>
        <v>360</v>
      </c>
    </row>
    <row r="36" spans="1:14" x14ac:dyDescent="0.2">
      <c r="B36" t="s">
        <v>135</v>
      </c>
      <c r="C36" s="16">
        <v>374.40000000000003</v>
      </c>
      <c r="D36" s="42">
        <v>360</v>
      </c>
      <c r="E36" s="16">
        <v>360</v>
      </c>
      <c r="G36" s="37"/>
      <c r="H36">
        <v>1050</v>
      </c>
      <c r="I36">
        <v>1113</v>
      </c>
      <c r="J36" s="16">
        <v>280</v>
      </c>
      <c r="K36" s="16">
        <v>360</v>
      </c>
      <c r="L36">
        <f t="shared" si="1"/>
        <v>374.40000000000003</v>
      </c>
      <c r="M36">
        <f t="shared" si="2"/>
        <v>430.56</v>
      </c>
      <c r="N36">
        <f t="shared" si="3"/>
        <v>360</v>
      </c>
    </row>
    <row r="37" spans="1:14" x14ac:dyDescent="0.2">
      <c r="C37" s="16">
        <v>0</v>
      </c>
      <c r="E37" s="16">
        <v>0</v>
      </c>
      <c r="I37">
        <v>0</v>
      </c>
      <c r="J37" s="16">
        <v>0</v>
      </c>
      <c r="K37" s="16">
        <v>0</v>
      </c>
      <c r="L37">
        <f t="shared" si="1"/>
        <v>0</v>
      </c>
      <c r="M37">
        <f t="shared" si="2"/>
        <v>0</v>
      </c>
      <c r="N37">
        <f t="shared" si="3"/>
        <v>0</v>
      </c>
    </row>
    <row r="38" spans="1:14" x14ac:dyDescent="0.2">
      <c r="A38" t="s">
        <v>12</v>
      </c>
      <c r="B38" t="s">
        <v>75</v>
      </c>
      <c r="C38" s="16" t="s">
        <v>7</v>
      </c>
      <c r="E38" s="16" t="s">
        <v>7</v>
      </c>
      <c r="G38" s="37"/>
      <c r="H38" t="s">
        <v>7</v>
      </c>
      <c r="I38" t="s">
        <v>7</v>
      </c>
      <c r="J38" s="16" t="s">
        <v>7</v>
      </c>
      <c r="K38" s="16" t="s">
        <v>7</v>
      </c>
      <c r="L38" t="str">
        <f t="shared" si="1"/>
        <v>Standard</v>
      </c>
      <c r="M38" t="str">
        <f t="shared" si="2"/>
        <v>Standard</v>
      </c>
      <c r="N38" t="str">
        <f t="shared" si="3"/>
        <v>Standard</v>
      </c>
    </row>
    <row r="39" spans="1:14" x14ac:dyDescent="0.2">
      <c r="B39" t="s">
        <v>210</v>
      </c>
      <c r="C39" s="16">
        <v>6035.4840000000004</v>
      </c>
      <c r="D39" s="42">
        <v>5803.35</v>
      </c>
      <c r="E39" s="16">
        <v>5803.35</v>
      </c>
      <c r="G39" s="37"/>
      <c r="H39">
        <v>4656</v>
      </c>
      <c r="I39">
        <v>4935.3600000000006</v>
      </c>
      <c r="J39" s="16">
        <v>5527</v>
      </c>
      <c r="K39" s="16">
        <v>5803.35</v>
      </c>
      <c r="L39">
        <f t="shared" si="1"/>
        <v>6035.4840000000004</v>
      </c>
      <c r="M39">
        <f t="shared" si="2"/>
        <v>6940.8065999999999</v>
      </c>
      <c r="N39">
        <f t="shared" si="3"/>
        <v>5803.35</v>
      </c>
    </row>
    <row r="40" spans="1:14" x14ac:dyDescent="0.2">
      <c r="C40" s="16">
        <v>0</v>
      </c>
      <c r="E40" s="16">
        <v>0</v>
      </c>
      <c r="I40">
        <v>0</v>
      </c>
      <c r="J40" s="16">
        <v>0</v>
      </c>
      <c r="K40" s="16">
        <v>0</v>
      </c>
      <c r="L40">
        <f t="shared" si="1"/>
        <v>0</v>
      </c>
      <c r="M40">
        <f t="shared" si="2"/>
        <v>0</v>
      </c>
      <c r="N40">
        <f t="shared" si="3"/>
        <v>0</v>
      </c>
    </row>
    <row r="41" spans="1:14" x14ac:dyDescent="0.2">
      <c r="A41" t="s">
        <v>1</v>
      </c>
      <c r="B41" t="s">
        <v>5</v>
      </c>
      <c r="C41" s="16" t="s">
        <v>7</v>
      </c>
      <c r="E41" s="16" t="s">
        <v>7</v>
      </c>
      <c r="G41" s="37"/>
      <c r="H41" t="s">
        <v>7</v>
      </c>
      <c r="I41" t="s">
        <v>7</v>
      </c>
      <c r="J41" s="16" t="s">
        <v>7</v>
      </c>
      <c r="K41" s="16" t="s">
        <v>7</v>
      </c>
      <c r="L41" t="str">
        <f t="shared" si="1"/>
        <v>Standard</v>
      </c>
      <c r="M41" t="str">
        <f t="shared" si="2"/>
        <v>Standard</v>
      </c>
      <c r="N41" t="str">
        <f t="shared" si="3"/>
        <v>Standard</v>
      </c>
    </row>
    <row r="42" spans="1:14" x14ac:dyDescent="0.2">
      <c r="B42" t="s">
        <v>212</v>
      </c>
      <c r="C42" s="16">
        <v>2612.0639999999999</v>
      </c>
      <c r="D42" s="42">
        <v>2511.6</v>
      </c>
      <c r="E42" s="16">
        <v>2511.6</v>
      </c>
      <c r="G42" s="37"/>
      <c r="H42">
        <v>1980</v>
      </c>
      <c r="I42">
        <v>2098.8000000000002</v>
      </c>
      <c r="J42" s="16">
        <v>2392</v>
      </c>
      <c r="K42" s="16">
        <v>2511.6</v>
      </c>
      <c r="L42">
        <f t="shared" si="1"/>
        <v>2612.0639999999999</v>
      </c>
      <c r="M42">
        <f t="shared" si="2"/>
        <v>3003.8735999999994</v>
      </c>
      <c r="N42">
        <f t="shared" si="3"/>
        <v>2511.6</v>
      </c>
    </row>
    <row r="43" spans="1:14" x14ac:dyDescent="0.2">
      <c r="C43" s="16">
        <v>0</v>
      </c>
      <c r="E43" s="16">
        <v>0</v>
      </c>
      <c r="I43">
        <v>0</v>
      </c>
      <c r="J43" s="16">
        <v>0</v>
      </c>
      <c r="K43" s="16">
        <v>0</v>
      </c>
      <c r="L43">
        <f t="shared" si="1"/>
        <v>0</v>
      </c>
      <c r="M43">
        <f t="shared" si="2"/>
        <v>0</v>
      </c>
      <c r="N43">
        <f t="shared" si="3"/>
        <v>0</v>
      </c>
    </row>
    <row r="44" spans="1:14" x14ac:dyDescent="0.2">
      <c r="A44" t="s">
        <v>9</v>
      </c>
      <c r="B44" t="s">
        <v>213</v>
      </c>
      <c r="C44" s="16" t="s">
        <v>7</v>
      </c>
      <c r="E44" s="16" t="s">
        <v>7</v>
      </c>
      <c r="G44" s="37"/>
      <c r="H44" t="s">
        <v>7</v>
      </c>
      <c r="I44" t="s">
        <v>7</v>
      </c>
      <c r="J44" s="16" t="s">
        <v>7</v>
      </c>
      <c r="K44" s="16" t="s">
        <v>7</v>
      </c>
      <c r="L44" t="str">
        <f t="shared" si="1"/>
        <v>Standard</v>
      </c>
      <c r="M44" t="str">
        <f t="shared" si="2"/>
        <v>Standard</v>
      </c>
      <c r="N44" t="str">
        <f t="shared" si="3"/>
        <v>Standard</v>
      </c>
    </row>
    <row r="45" spans="1:14" x14ac:dyDescent="0.2">
      <c r="B45" t="s">
        <v>80</v>
      </c>
      <c r="C45" s="16">
        <v>932.5680000000001</v>
      </c>
      <c r="D45" s="42">
        <v>896.7</v>
      </c>
      <c r="E45" s="16">
        <v>896.7</v>
      </c>
      <c r="G45" s="37"/>
      <c r="H45">
        <v>720</v>
      </c>
      <c r="I45">
        <v>763.2</v>
      </c>
      <c r="J45" s="16">
        <v>854</v>
      </c>
      <c r="K45" s="16">
        <v>896.7</v>
      </c>
      <c r="L45">
        <f t="shared" si="1"/>
        <v>932.5680000000001</v>
      </c>
      <c r="M45">
        <f t="shared" si="2"/>
        <v>1072.4531999999999</v>
      </c>
      <c r="N45">
        <f t="shared" si="3"/>
        <v>896.7</v>
      </c>
    </row>
    <row r="46" spans="1:14" x14ac:dyDescent="0.2">
      <c r="C46" s="16">
        <v>0</v>
      </c>
      <c r="E46" s="16">
        <v>0</v>
      </c>
      <c r="I46">
        <v>0</v>
      </c>
      <c r="J46" s="16">
        <v>0</v>
      </c>
      <c r="K46" s="16">
        <v>0</v>
      </c>
      <c r="L46">
        <f t="shared" si="1"/>
        <v>0</v>
      </c>
      <c r="M46">
        <f t="shared" si="2"/>
        <v>0</v>
      </c>
      <c r="N46">
        <f t="shared" si="3"/>
        <v>0</v>
      </c>
    </row>
    <row r="47" spans="1:14" x14ac:dyDescent="0.2">
      <c r="A47" t="s">
        <v>94</v>
      </c>
      <c r="B47" t="s">
        <v>5</v>
      </c>
      <c r="C47" s="16" t="s">
        <v>7</v>
      </c>
      <c r="E47" s="16" t="s">
        <v>7</v>
      </c>
      <c r="G47" s="37"/>
      <c r="H47" t="s">
        <v>7</v>
      </c>
      <c r="I47" t="s">
        <v>7</v>
      </c>
      <c r="J47" s="16" t="s">
        <v>7</v>
      </c>
      <c r="K47" s="16" t="s">
        <v>7</v>
      </c>
      <c r="L47" t="str">
        <f t="shared" si="1"/>
        <v>Standard</v>
      </c>
      <c r="M47" t="str">
        <f t="shared" si="2"/>
        <v>Standard</v>
      </c>
      <c r="N47" t="str">
        <f t="shared" si="3"/>
        <v>Standard</v>
      </c>
    </row>
    <row r="48" spans="1:14" x14ac:dyDescent="0.2">
      <c r="B48" t="s">
        <v>214</v>
      </c>
      <c r="C48" s="16">
        <v>2817.36</v>
      </c>
      <c r="D48" s="42">
        <v>2709</v>
      </c>
      <c r="E48" s="16">
        <v>2709</v>
      </c>
      <c r="G48" s="37"/>
      <c r="H48">
        <v>2174.3519999999999</v>
      </c>
      <c r="I48">
        <v>2304.8131199999998</v>
      </c>
      <c r="J48" s="16">
        <v>2580</v>
      </c>
      <c r="K48" s="16">
        <v>2709</v>
      </c>
      <c r="L48">
        <f t="shared" si="1"/>
        <v>2817.36</v>
      </c>
      <c r="M48">
        <f t="shared" si="2"/>
        <v>3239.9639999999999</v>
      </c>
      <c r="N48">
        <f t="shared" si="3"/>
        <v>2709</v>
      </c>
    </row>
    <row r="49" spans="1:14" x14ac:dyDescent="0.2">
      <c r="C49" s="16">
        <v>0</v>
      </c>
      <c r="E49" s="16">
        <v>0</v>
      </c>
      <c r="I49">
        <v>0</v>
      </c>
      <c r="J49" s="16">
        <v>0</v>
      </c>
      <c r="K49" s="16">
        <v>0</v>
      </c>
      <c r="L49">
        <f t="shared" si="1"/>
        <v>0</v>
      </c>
      <c r="M49">
        <f t="shared" si="2"/>
        <v>0</v>
      </c>
      <c r="N49">
        <f t="shared" si="3"/>
        <v>0</v>
      </c>
    </row>
    <row r="50" spans="1:14" x14ac:dyDescent="0.2">
      <c r="A50" t="s">
        <v>95</v>
      </c>
      <c r="B50" t="s">
        <v>5</v>
      </c>
      <c r="C50" s="16" t="s">
        <v>7</v>
      </c>
      <c r="E50" s="16" t="s">
        <v>7</v>
      </c>
      <c r="G50" s="37"/>
      <c r="H50" t="s">
        <v>7</v>
      </c>
      <c r="I50" t="s">
        <v>7</v>
      </c>
      <c r="J50" s="16" t="s">
        <v>7</v>
      </c>
      <c r="K50" s="16" t="s">
        <v>7</v>
      </c>
      <c r="L50" t="str">
        <f t="shared" si="1"/>
        <v>Standard</v>
      </c>
      <c r="M50" t="str">
        <f t="shared" si="2"/>
        <v>Standard</v>
      </c>
      <c r="N50" t="str">
        <f t="shared" si="3"/>
        <v>Standard</v>
      </c>
    </row>
    <row r="51" spans="1:14" x14ac:dyDescent="0.2">
      <c r="B51" t="s">
        <v>216</v>
      </c>
      <c r="C51" s="16">
        <v>1539.2</v>
      </c>
      <c r="D51" s="42">
        <v>1480</v>
      </c>
      <c r="E51" s="16">
        <v>1480</v>
      </c>
      <c r="G51" s="37"/>
      <c r="H51">
        <v>1134.9960000000001</v>
      </c>
      <c r="I51">
        <v>1203.0957600000002</v>
      </c>
      <c r="J51" s="16">
        <v>1350</v>
      </c>
      <c r="K51" s="16">
        <v>1480</v>
      </c>
      <c r="L51">
        <f t="shared" si="1"/>
        <v>1539.2</v>
      </c>
      <c r="M51">
        <f t="shared" si="2"/>
        <v>1770.08</v>
      </c>
      <c r="N51">
        <f t="shared" si="3"/>
        <v>1480</v>
      </c>
    </row>
    <row r="52" spans="1:14" x14ac:dyDescent="0.2">
      <c r="B52" t="s">
        <v>96</v>
      </c>
      <c r="C52" s="16">
        <v>2629.5360000000001</v>
      </c>
      <c r="D52" s="42">
        <v>2528.4</v>
      </c>
      <c r="E52" s="16">
        <v>2528.4</v>
      </c>
      <c r="G52" s="37"/>
      <c r="H52">
        <v>2028</v>
      </c>
      <c r="I52">
        <v>2149.6800000000003</v>
      </c>
      <c r="J52" s="16">
        <v>2408</v>
      </c>
      <c r="K52" s="16">
        <v>2528.4</v>
      </c>
      <c r="L52">
        <f t="shared" si="1"/>
        <v>2629.5360000000001</v>
      </c>
      <c r="M52">
        <f t="shared" si="2"/>
        <v>3023.9663999999998</v>
      </c>
      <c r="N52">
        <f t="shared" si="3"/>
        <v>2528.4</v>
      </c>
    </row>
    <row r="53" spans="1:14" x14ac:dyDescent="0.2">
      <c r="C53" s="16">
        <v>0</v>
      </c>
      <c r="E53" s="16">
        <v>0</v>
      </c>
      <c r="I53">
        <v>0</v>
      </c>
      <c r="J53" s="16">
        <v>0</v>
      </c>
      <c r="K53" s="16">
        <v>0</v>
      </c>
      <c r="L53">
        <f t="shared" si="1"/>
        <v>0</v>
      </c>
      <c r="M53">
        <f t="shared" si="2"/>
        <v>0</v>
      </c>
      <c r="N53">
        <f t="shared" si="3"/>
        <v>0</v>
      </c>
    </row>
    <row r="54" spans="1:14" ht="16" x14ac:dyDescent="0.2">
      <c r="A54" s="20" t="s">
        <v>269</v>
      </c>
      <c r="B54" t="s">
        <v>5</v>
      </c>
      <c r="C54" s="16" t="s">
        <v>7</v>
      </c>
      <c r="E54" s="16" t="s">
        <v>7</v>
      </c>
      <c r="G54" s="37"/>
      <c r="H54" t="s">
        <v>7</v>
      </c>
      <c r="I54" t="s">
        <v>7</v>
      </c>
      <c r="J54" s="16" t="s">
        <v>7</v>
      </c>
      <c r="K54" s="16" t="s">
        <v>7</v>
      </c>
      <c r="L54" t="str">
        <f t="shared" si="1"/>
        <v>Standard</v>
      </c>
      <c r="M54" t="str">
        <f t="shared" si="2"/>
        <v>Standard</v>
      </c>
      <c r="N54" t="str">
        <f t="shared" si="3"/>
        <v>Standard</v>
      </c>
    </row>
    <row r="55" spans="1:14" x14ac:dyDescent="0.2">
      <c r="B55" t="s">
        <v>215</v>
      </c>
      <c r="C55" s="16">
        <v>1539.72</v>
      </c>
      <c r="D55" s="42">
        <v>1480.5</v>
      </c>
      <c r="E55" s="16">
        <v>1480.5</v>
      </c>
      <c r="G55" s="37"/>
      <c r="H55">
        <v>1179.9960000000001</v>
      </c>
      <c r="I55">
        <v>1250.7957600000002</v>
      </c>
      <c r="J55" s="16">
        <v>1410</v>
      </c>
      <c r="K55" s="16">
        <v>1480.5</v>
      </c>
      <c r="L55">
        <f t="shared" si="1"/>
        <v>1539.72</v>
      </c>
      <c r="M55">
        <f t="shared" si="2"/>
        <v>1770.6779999999999</v>
      </c>
      <c r="N55">
        <f t="shared" si="3"/>
        <v>1480.5</v>
      </c>
    </row>
    <row r="56" spans="1:14" x14ac:dyDescent="0.2">
      <c r="C56" s="16">
        <v>0</v>
      </c>
      <c r="E56" s="16">
        <v>0</v>
      </c>
      <c r="I56">
        <v>0</v>
      </c>
      <c r="J56" s="16">
        <v>0</v>
      </c>
      <c r="K56" s="16">
        <v>0</v>
      </c>
      <c r="L56">
        <f t="shared" si="1"/>
        <v>0</v>
      </c>
      <c r="M56">
        <f t="shared" si="2"/>
        <v>0</v>
      </c>
      <c r="N56">
        <f t="shared" si="3"/>
        <v>0</v>
      </c>
    </row>
    <row r="57" spans="1:14" x14ac:dyDescent="0.2">
      <c r="A57" t="s">
        <v>82</v>
      </c>
      <c r="B57" t="s">
        <v>81</v>
      </c>
      <c r="C57" s="16" t="s">
        <v>7</v>
      </c>
      <c r="E57" s="16" t="s">
        <v>7</v>
      </c>
      <c r="G57" s="37"/>
      <c r="H57" t="s">
        <v>7</v>
      </c>
      <c r="I57" t="s">
        <v>7</v>
      </c>
      <c r="J57" s="16" t="s">
        <v>7</v>
      </c>
      <c r="K57" s="16" t="s">
        <v>7</v>
      </c>
      <c r="L57" t="str">
        <f t="shared" si="1"/>
        <v>Standard</v>
      </c>
      <c r="M57" t="str">
        <f t="shared" si="2"/>
        <v>Standard</v>
      </c>
      <c r="N57" t="str">
        <f t="shared" si="3"/>
        <v>Standard</v>
      </c>
    </row>
    <row r="58" spans="1:14" x14ac:dyDescent="0.2">
      <c r="B58" t="s">
        <v>83</v>
      </c>
      <c r="C58" s="16">
        <v>2221.44</v>
      </c>
      <c r="D58" s="42" t="s">
        <v>330</v>
      </c>
      <c r="E58" s="16">
        <v>2136</v>
      </c>
      <c r="G58" s="37"/>
      <c r="H58">
        <v>1800</v>
      </c>
      <c r="I58">
        <v>1908</v>
      </c>
      <c r="J58" s="16">
        <v>2136</v>
      </c>
      <c r="K58" s="16">
        <v>2136</v>
      </c>
      <c r="L58">
        <f t="shared" si="1"/>
        <v>2221.44</v>
      </c>
      <c r="M58">
        <f t="shared" si="2"/>
        <v>2554.6559999999999</v>
      </c>
      <c r="N58">
        <f t="shared" si="3"/>
        <v>2136</v>
      </c>
    </row>
    <row r="59" spans="1:14" x14ac:dyDescent="0.2">
      <c r="C59" s="16">
        <v>0</v>
      </c>
      <c r="E59" s="16">
        <v>0</v>
      </c>
      <c r="I59">
        <v>0</v>
      </c>
      <c r="J59" s="16">
        <v>0</v>
      </c>
      <c r="K59" s="16">
        <v>0</v>
      </c>
      <c r="L59">
        <f t="shared" si="1"/>
        <v>0</v>
      </c>
      <c r="M59">
        <f t="shared" si="2"/>
        <v>0</v>
      </c>
      <c r="N59">
        <f t="shared" si="3"/>
        <v>0</v>
      </c>
    </row>
    <row r="60" spans="1:14" x14ac:dyDescent="0.2">
      <c r="A60" t="s">
        <v>84</v>
      </c>
      <c r="B60" t="s">
        <v>5</v>
      </c>
      <c r="C60" s="16" t="s">
        <v>7</v>
      </c>
      <c r="E60" s="16" t="s">
        <v>7</v>
      </c>
      <c r="G60" s="37"/>
      <c r="H60" t="s">
        <v>7</v>
      </c>
      <c r="I60" t="s">
        <v>7</v>
      </c>
      <c r="J60" s="16" t="s">
        <v>7</v>
      </c>
      <c r="K60" s="16" t="s">
        <v>7</v>
      </c>
      <c r="L60" t="str">
        <f t="shared" si="1"/>
        <v>Standard</v>
      </c>
      <c r="M60" t="str">
        <f t="shared" si="2"/>
        <v>Standard</v>
      </c>
      <c r="N60" t="str">
        <f t="shared" si="3"/>
        <v>Standard</v>
      </c>
    </row>
    <row r="61" spans="1:14" x14ac:dyDescent="0.2">
      <c r="B61" t="s">
        <v>217</v>
      </c>
      <c r="C61" s="16">
        <v>751.29600000000005</v>
      </c>
      <c r="D61" s="42">
        <v>722.4</v>
      </c>
      <c r="E61" s="16">
        <v>722.4</v>
      </c>
      <c r="G61" s="37"/>
      <c r="H61">
        <v>580</v>
      </c>
      <c r="I61">
        <v>614.80000000000007</v>
      </c>
      <c r="J61" s="16">
        <v>688</v>
      </c>
      <c r="K61" s="16">
        <v>722.4</v>
      </c>
      <c r="L61">
        <f t="shared" si="1"/>
        <v>751.29600000000005</v>
      </c>
      <c r="M61">
        <f t="shared" si="2"/>
        <v>863.99040000000002</v>
      </c>
      <c r="N61">
        <f t="shared" si="3"/>
        <v>722.4</v>
      </c>
    </row>
    <row r="62" spans="1:14" x14ac:dyDescent="0.2">
      <c r="C62" s="16">
        <v>0</v>
      </c>
      <c r="E62" s="16">
        <v>0</v>
      </c>
      <c r="I62">
        <v>0</v>
      </c>
      <c r="J62" s="16">
        <v>0</v>
      </c>
      <c r="K62" s="16">
        <v>0</v>
      </c>
      <c r="L62">
        <f t="shared" si="1"/>
        <v>0</v>
      </c>
      <c r="M62">
        <f t="shared" si="2"/>
        <v>0</v>
      </c>
      <c r="N62">
        <f t="shared" si="3"/>
        <v>0</v>
      </c>
    </row>
    <row r="63" spans="1:14" x14ac:dyDescent="0.2">
      <c r="A63" t="s">
        <v>218</v>
      </c>
      <c r="B63" t="s">
        <v>223</v>
      </c>
      <c r="C63" s="16" t="s">
        <v>7</v>
      </c>
      <c r="E63" s="16" t="s">
        <v>7</v>
      </c>
      <c r="G63" s="37"/>
      <c r="H63" t="s">
        <v>7</v>
      </c>
      <c r="I63" t="s">
        <v>7</v>
      </c>
      <c r="J63" s="16" t="s">
        <v>7</v>
      </c>
      <c r="K63" s="16" t="s">
        <v>7</v>
      </c>
      <c r="L63" t="str">
        <f t="shared" si="1"/>
        <v>Standard</v>
      </c>
      <c r="M63" t="str">
        <f t="shared" si="2"/>
        <v>Standard</v>
      </c>
      <c r="N63" t="str">
        <f t="shared" si="3"/>
        <v>Standard</v>
      </c>
    </row>
    <row r="64" spans="1:14" x14ac:dyDescent="0.2">
      <c r="B64" t="s">
        <v>85</v>
      </c>
      <c r="C64" s="16">
        <v>736.00800000000004</v>
      </c>
      <c r="D64" s="42">
        <v>707.7</v>
      </c>
      <c r="E64" s="16">
        <v>707.7</v>
      </c>
      <c r="G64" s="37"/>
      <c r="H64">
        <v>567.99599999999998</v>
      </c>
      <c r="I64">
        <v>602.07576000000006</v>
      </c>
      <c r="J64" s="16">
        <v>674</v>
      </c>
      <c r="K64" s="16">
        <v>707.7</v>
      </c>
      <c r="L64">
        <f t="shared" si="1"/>
        <v>736.00800000000004</v>
      </c>
      <c r="M64">
        <f t="shared" si="2"/>
        <v>846.40919999999994</v>
      </c>
      <c r="N64">
        <f t="shared" si="3"/>
        <v>707.7</v>
      </c>
    </row>
    <row r="65" spans="1:14" x14ac:dyDescent="0.2">
      <c r="B65" t="s">
        <v>219</v>
      </c>
      <c r="C65" s="16">
        <v>1245.92</v>
      </c>
      <c r="D65" s="42">
        <v>1198</v>
      </c>
      <c r="E65" s="16">
        <v>1198</v>
      </c>
      <c r="G65" s="37"/>
      <c r="H65">
        <v>963.99599999999998</v>
      </c>
      <c r="I65">
        <v>1021.8357600000001</v>
      </c>
      <c r="J65" s="16">
        <v>1143</v>
      </c>
      <c r="K65" s="16">
        <v>1198</v>
      </c>
      <c r="L65">
        <f t="shared" si="1"/>
        <v>1245.92</v>
      </c>
      <c r="M65">
        <f t="shared" si="2"/>
        <v>1432.808</v>
      </c>
      <c r="N65">
        <f t="shared" si="3"/>
        <v>1198</v>
      </c>
    </row>
    <row r="66" spans="1:14" x14ac:dyDescent="0.2">
      <c r="C66" s="16">
        <v>0</v>
      </c>
      <c r="E66" s="16">
        <v>0</v>
      </c>
      <c r="I66">
        <v>0</v>
      </c>
      <c r="J66" s="16">
        <v>0</v>
      </c>
      <c r="K66" s="16">
        <v>0</v>
      </c>
      <c r="L66">
        <f t="shared" si="1"/>
        <v>0</v>
      </c>
      <c r="M66">
        <f t="shared" si="2"/>
        <v>0</v>
      </c>
      <c r="N66">
        <f t="shared" si="3"/>
        <v>0</v>
      </c>
    </row>
    <row r="67" spans="1:14" x14ac:dyDescent="0.2">
      <c r="A67" t="s">
        <v>220</v>
      </c>
      <c r="B67" t="s">
        <v>5</v>
      </c>
      <c r="C67" s="16" t="s">
        <v>7</v>
      </c>
      <c r="E67" s="16" t="s">
        <v>7</v>
      </c>
      <c r="G67" s="37"/>
      <c r="H67" t="s">
        <v>7</v>
      </c>
      <c r="I67" t="s">
        <v>7</v>
      </c>
      <c r="J67" s="16" t="s">
        <v>7</v>
      </c>
      <c r="K67" s="16" t="s">
        <v>7</v>
      </c>
      <c r="L67" t="str">
        <f t="shared" si="1"/>
        <v>Standard</v>
      </c>
      <c r="M67" t="str">
        <f t="shared" si="2"/>
        <v>Standard</v>
      </c>
      <c r="N67" t="str">
        <f t="shared" si="3"/>
        <v>Standard</v>
      </c>
    </row>
    <row r="68" spans="1:14" x14ac:dyDescent="0.2">
      <c r="B68" t="s">
        <v>221</v>
      </c>
      <c r="C68" s="16">
        <v>838.65599999999995</v>
      </c>
      <c r="D68" s="42">
        <v>806.4</v>
      </c>
      <c r="E68" s="16">
        <v>806.4</v>
      </c>
      <c r="G68" s="37"/>
      <c r="H68">
        <v>648</v>
      </c>
      <c r="I68">
        <v>686.88</v>
      </c>
      <c r="J68" s="16">
        <v>768</v>
      </c>
      <c r="K68" s="16">
        <v>806.4</v>
      </c>
      <c r="L68">
        <f t="shared" ref="L68:L131" si="4">IF(ISNUMBER(K68),K68*1.04,K68)</f>
        <v>838.65599999999995</v>
      </c>
      <c r="M68">
        <f t="shared" ref="M68:M131" si="5">IF(ISNUMBER(C68),C68*1.15,C68)</f>
        <v>964.45439999999985</v>
      </c>
      <c r="N68">
        <f t="shared" si="3"/>
        <v>806.4</v>
      </c>
    </row>
    <row r="69" spans="1:14" x14ac:dyDescent="0.2">
      <c r="B69" t="s">
        <v>222</v>
      </c>
      <c r="C69" s="16">
        <v>1349.92</v>
      </c>
      <c r="D69" s="42">
        <v>1298</v>
      </c>
      <c r="E69" s="16">
        <v>1298</v>
      </c>
      <c r="G69" s="37"/>
      <c r="H69">
        <v>1044</v>
      </c>
      <c r="I69">
        <v>1106.6400000000001</v>
      </c>
      <c r="J69" s="16">
        <v>1238</v>
      </c>
      <c r="K69" s="16">
        <v>1298</v>
      </c>
      <c r="L69">
        <f t="shared" si="4"/>
        <v>1349.92</v>
      </c>
      <c r="M69">
        <f t="shared" si="5"/>
        <v>1552.4079999999999</v>
      </c>
      <c r="N69">
        <f t="shared" si="3"/>
        <v>1298</v>
      </c>
    </row>
    <row r="70" spans="1:14" x14ac:dyDescent="0.2">
      <c r="C70" s="16">
        <v>0</v>
      </c>
      <c r="E70" s="16">
        <v>0</v>
      </c>
      <c r="I70">
        <v>0</v>
      </c>
      <c r="J70" s="16">
        <v>0</v>
      </c>
      <c r="K70" s="16">
        <v>0</v>
      </c>
      <c r="L70">
        <f t="shared" si="4"/>
        <v>0</v>
      </c>
      <c r="M70">
        <f t="shared" si="5"/>
        <v>0</v>
      </c>
      <c r="N70">
        <f t="shared" si="3"/>
        <v>0</v>
      </c>
    </row>
    <row r="71" spans="1:14" x14ac:dyDescent="0.2">
      <c r="A71" t="s">
        <v>86</v>
      </c>
      <c r="B71" t="s">
        <v>266</v>
      </c>
      <c r="C71" s="16" t="s">
        <v>7</v>
      </c>
      <c r="E71" s="16" t="s">
        <v>7</v>
      </c>
      <c r="G71" s="37"/>
      <c r="H71" t="s">
        <v>7</v>
      </c>
      <c r="I71" t="s">
        <v>7</v>
      </c>
      <c r="J71" s="16" t="s">
        <v>7</v>
      </c>
      <c r="K71" s="16" t="s">
        <v>7</v>
      </c>
      <c r="L71" t="str">
        <f t="shared" si="4"/>
        <v>Standard</v>
      </c>
      <c r="M71" t="str">
        <f t="shared" si="5"/>
        <v>Standard</v>
      </c>
      <c r="N71" t="str">
        <f t="shared" si="3"/>
        <v>Standard</v>
      </c>
    </row>
    <row r="72" spans="1:14" x14ac:dyDescent="0.2">
      <c r="B72" t="s">
        <v>87</v>
      </c>
      <c r="C72" s="16">
        <v>766.48</v>
      </c>
      <c r="D72" s="42">
        <v>737</v>
      </c>
      <c r="E72" s="16">
        <v>737</v>
      </c>
      <c r="G72" s="37"/>
      <c r="H72">
        <v>592</v>
      </c>
      <c r="I72">
        <v>627.52</v>
      </c>
      <c r="J72" s="16">
        <v>702</v>
      </c>
      <c r="K72" s="16">
        <v>737</v>
      </c>
      <c r="L72">
        <f t="shared" si="4"/>
        <v>766.48</v>
      </c>
      <c r="M72">
        <f t="shared" si="5"/>
        <v>881.452</v>
      </c>
      <c r="N72">
        <f t="shared" ref="N72:N135" si="6">IF(ISNUMBER(E72),E72,C72)</f>
        <v>737</v>
      </c>
    </row>
    <row r="73" spans="1:14" x14ac:dyDescent="0.2">
      <c r="C73" s="16">
        <v>0</v>
      </c>
      <c r="E73" s="16">
        <v>0</v>
      </c>
      <c r="I73">
        <v>0</v>
      </c>
      <c r="J73" s="16">
        <v>0</v>
      </c>
      <c r="K73" s="16">
        <v>0</v>
      </c>
      <c r="L73">
        <f t="shared" si="4"/>
        <v>0</v>
      </c>
      <c r="M73">
        <f t="shared" si="5"/>
        <v>0</v>
      </c>
      <c r="N73">
        <f t="shared" si="6"/>
        <v>0</v>
      </c>
    </row>
    <row r="74" spans="1:14" x14ac:dyDescent="0.2">
      <c r="A74" t="s">
        <v>276</v>
      </c>
      <c r="B74" t="s">
        <v>277</v>
      </c>
      <c r="C74" s="16" t="s">
        <v>7</v>
      </c>
      <c r="E74" s="16" t="s">
        <v>7</v>
      </c>
      <c r="G74" s="37"/>
      <c r="H74" t="s">
        <v>7</v>
      </c>
      <c r="I74" t="s">
        <v>7</v>
      </c>
      <c r="J74" s="16" t="s">
        <v>7</v>
      </c>
      <c r="K74" s="16" t="s">
        <v>7</v>
      </c>
      <c r="L74" t="str">
        <f t="shared" si="4"/>
        <v>Standard</v>
      </c>
      <c r="M74" t="str">
        <f t="shared" si="5"/>
        <v>Standard</v>
      </c>
      <c r="N74" t="str">
        <f t="shared" si="6"/>
        <v>Standard</v>
      </c>
    </row>
    <row r="75" spans="1:14" x14ac:dyDescent="0.2">
      <c r="B75" t="s">
        <v>278</v>
      </c>
      <c r="C75" s="16">
        <v>1227.2</v>
      </c>
      <c r="D75" s="42">
        <v>1180</v>
      </c>
      <c r="E75" s="16">
        <v>1180</v>
      </c>
      <c r="G75" s="37"/>
      <c r="H75">
        <v>960</v>
      </c>
      <c r="I75">
        <v>1017.6</v>
      </c>
      <c r="J75" s="16">
        <v>1140</v>
      </c>
      <c r="K75" s="16">
        <v>1180</v>
      </c>
      <c r="L75">
        <f t="shared" si="4"/>
        <v>1227.2</v>
      </c>
      <c r="M75">
        <f t="shared" si="5"/>
        <v>1411.28</v>
      </c>
      <c r="N75">
        <f t="shared" si="6"/>
        <v>1180</v>
      </c>
    </row>
    <row r="76" spans="1:14" x14ac:dyDescent="0.2">
      <c r="C76" s="16">
        <v>0</v>
      </c>
      <c r="E76" s="16">
        <v>0</v>
      </c>
      <c r="I76">
        <v>0</v>
      </c>
      <c r="J76" s="16">
        <v>0</v>
      </c>
      <c r="K76" s="16">
        <v>0</v>
      </c>
      <c r="L76">
        <f t="shared" si="4"/>
        <v>0</v>
      </c>
      <c r="M76">
        <f t="shared" si="5"/>
        <v>0</v>
      </c>
      <c r="N76">
        <f t="shared" si="6"/>
        <v>0</v>
      </c>
    </row>
    <row r="77" spans="1:14" x14ac:dyDescent="0.2">
      <c r="A77" t="s">
        <v>228</v>
      </c>
      <c r="B77" t="s">
        <v>5</v>
      </c>
      <c r="C77" s="16" t="s">
        <v>7</v>
      </c>
      <c r="E77" s="16" t="s">
        <v>7</v>
      </c>
      <c r="G77" s="37"/>
      <c r="H77" t="s">
        <v>7</v>
      </c>
      <c r="I77" t="s">
        <v>7</v>
      </c>
      <c r="J77" s="16" t="s">
        <v>7</v>
      </c>
      <c r="K77" s="16" t="s">
        <v>7</v>
      </c>
      <c r="L77" t="str">
        <f t="shared" si="4"/>
        <v>Standard</v>
      </c>
      <c r="M77" t="str">
        <f t="shared" si="5"/>
        <v>Standard</v>
      </c>
      <c r="N77" t="str">
        <f t="shared" si="6"/>
        <v>Standard</v>
      </c>
    </row>
    <row r="78" spans="1:14" x14ac:dyDescent="0.2">
      <c r="B78" t="s">
        <v>226</v>
      </c>
      <c r="C78" s="16">
        <v>901.99199999999996</v>
      </c>
      <c r="D78" s="42">
        <v>867.3</v>
      </c>
      <c r="E78" s="16">
        <v>867.3</v>
      </c>
      <c r="G78" s="37"/>
      <c r="H78">
        <v>696</v>
      </c>
      <c r="I78">
        <v>737.76</v>
      </c>
      <c r="J78" s="16">
        <v>826</v>
      </c>
      <c r="K78" s="16">
        <v>867.3</v>
      </c>
      <c r="L78">
        <f t="shared" si="4"/>
        <v>901.99199999999996</v>
      </c>
      <c r="M78">
        <f t="shared" si="5"/>
        <v>1037.2907999999998</v>
      </c>
      <c r="N78">
        <f t="shared" si="6"/>
        <v>867.3</v>
      </c>
    </row>
    <row r="79" spans="1:14" x14ac:dyDescent="0.2">
      <c r="C79" s="16">
        <v>0</v>
      </c>
      <c r="E79" s="16">
        <v>0</v>
      </c>
      <c r="I79">
        <v>0</v>
      </c>
      <c r="J79" s="16">
        <v>0</v>
      </c>
      <c r="K79" s="16">
        <v>0</v>
      </c>
      <c r="L79">
        <f t="shared" si="4"/>
        <v>0</v>
      </c>
      <c r="M79">
        <f t="shared" si="5"/>
        <v>0</v>
      </c>
      <c r="N79">
        <f t="shared" si="6"/>
        <v>0</v>
      </c>
    </row>
    <row r="80" spans="1:14" x14ac:dyDescent="0.2">
      <c r="A80" t="s">
        <v>136</v>
      </c>
      <c r="B80" t="s">
        <v>88</v>
      </c>
      <c r="C80" s="16" t="s">
        <v>7</v>
      </c>
      <c r="E80" s="16" t="s">
        <v>7</v>
      </c>
      <c r="G80" s="37"/>
      <c r="H80" t="s">
        <v>7</v>
      </c>
      <c r="I80" t="s">
        <v>7</v>
      </c>
      <c r="J80" s="16" t="s">
        <v>7</v>
      </c>
      <c r="K80" s="16" t="s">
        <v>7</v>
      </c>
      <c r="L80" t="str">
        <f t="shared" si="4"/>
        <v>Standard</v>
      </c>
      <c r="M80" t="str">
        <f t="shared" si="5"/>
        <v>Standard</v>
      </c>
      <c r="N80" t="str">
        <f t="shared" si="6"/>
        <v>Standard</v>
      </c>
    </row>
    <row r="81" spans="1:14" x14ac:dyDescent="0.2">
      <c r="B81" t="s">
        <v>272</v>
      </c>
      <c r="C81" s="16">
        <v>432.64</v>
      </c>
      <c r="D81" s="42">
        <v>416</v>
      </c>
      <c r="E81" s="16">
        <v>416</v>
      </c>
      <c r="G81" s="37"/>
      <c r="H81">
        <v>343.2</v>
      </c>
      <c r="I81">
        <v>363.79200000000003</v>
      </c>
      <c r="J81" s="16">
        <v>408</v>
      </c>
      <c r="K81" s="16">
        <v>416</v>
      </c>
      <c r="L81">
        <f t="shared" si="4"/>
        <v>432.64</v>
      </c>
      <c r="M81">
        <f t="shared" si="5"/>
        <v>497.53599999999994</v>
      </c>
      <c r="N81">
        <f t="shared" si="6"/>
        <v>416</v>
      </c>
    </row>
    <row r="82" spans="1:14" x14ac:dyDescent="0.2">
      <c r="B82" t="s">
        <v>275</v>
      </c>
      <c r="C82" s="16">
        <v>558.48</v>
      </c>
      <c r="D82" s="42">
        <v>537</v>
      </c>
      <c r="E82" s="16">
        <v>537</v>
      </c>
      <c r="G82" s="37"/>
      <c r="H82">
        <v>444.6</v>
      </c>
      <c r="I82">
        <v>471.27600000000007</v>
      </c>
      <c r="J82" s="16">
        <v>527</v>
      </c>
      <c r="K82" s="16">
        <v>537</v>
      </c>
      <c r="L82">
        <f t="shared" si="4"/>
        <v>558.48</v>
      </c>
      <c r="M82">
        <f t="shared" si="5"/>
        <v>642.25199999999995</v>
      </c>
      <c r="N82">
        <f t="shared" si="6"/>
        <v>537</v>
      </c>
    </row>
    <row r="83" spans="1:14" x14ac:dyDescent="0.2">
      <c r="C83" s="16">
        <v>0</v>
      </c>
      <c r="E83" s="16">
        <v>0</v>
      </c>
      <c r="I83">
        <v>0</v>
      </c>
      <c r="J83" s="16">
        <v>0</v>
      </c>
      <c r="K83" s="16">
        <v>0</v>
      </c>
      <c r="L83">
        <f t="shared" si="4"/>
        <v>0</v>
      </c>
      <c r="M83">
        <f t="shared" si="5"/>
        <v>0</v>
      </c>
      <c r="N83">
        <f t="shared" si="6"/>
        <v>0</v>
      </c>
    </row>
    <row r="84" spans="1:14" x14ac:dyDescent="0.2">
      <c r="A84" t="s">
        <v>300</v>
      </c>
      <c r="B84" t="s">
        <v>88</v>
      </c>
      <c r="C84" s="16" t="s">
        <v>7</v>
      </c>
      <c r="E84" s="16" t="s">
        <v>7</v>
      </c>
      <c r="G84" s="37"/>
      <c r="H84" t="s">
        <v>7</v>
      </c>
      <c r="I84" t="s">
        <v>7</v>
      </c>
      <c r="J84" s="16" t="s">
        <v>7</v>
      </c>
      <c r="K84" s="16" t="s">
        <v>7</v>
      </c>
      <c r="L84" t="str">
        <f t="shared" si="4"/>
        <v>Standard</v>
      </c>
      <c r="M84" t="str">
        <f t="shared" si="5"/>
        <v>Standard</v>
      </c>
      <c r="N84" t="str">
        <f t="shared" si="6"/>
        <v>Standard</v>
      </c>
    </row>
    <row r="85" spans="1:14" x14ac:dyDescent="0.2">
      <c r="B85" t="s">
        <v>273</v>
      </c>
      <c r="C85" s="16">
        <v>863.2</v>
      </c>
      <c r="D85" s="42">
        <v>830</v>
      </c>
      <c r="E85" s="16">
        <v>830</v>
      </c>
      <c r="G85" s="37"/>
      <c r="H85">
        <v>686.4</v>
      </c>
      <c r="I85">
        <v>727.58400000000006</v>
      </c>
      <c r="J85" s="16">
        <v>814</v>
      </c>
      <c r="K85" s="16">
        <v>830</v>
      </c>
      <c r="L85">
        <f t="shared" si="4"/>
        <v>863.2</v>
      </c>
      <c r="M85">
        <f t="shared" si="5"/>
        <v>992.68</v>
      </c>
      <c r="N85">
        <f t="shared" si="6"/>
        <v>830</v>
      </c>
    </row>
    <row r="86" spans="1:14" x14ac:dyDescent="0.2">
      <c r="B86" t="s">
        <v>274</v>
      </c>
      <c r="C86" s="16">
        <v>991.12</v>
      </c>
      <c r="D86" s="42">
        <v>953</v>
      </c>
      <c r="E86" s="16">
        <v>953</v>
      </c>
      <c r="G86" s="37"/>
      <c r="H86">
        <v>787.8</v>
      </c>
      <c r="I86">
        <v>835.06799999999998</v>
      </c>
      <c r="J86" s="16">
        <v>935</v>
      </c>
      <c r="K86" s="16">
        <v>953</v>
      </c>
      <c r="L86">
        <f t="shared" si="4"/>
        <v>991.12</v>
      </c>
      <c r="M86">
        <f t="shared" si="5"/>
        <v>1139.788</v>
      </c>
      <c r="N86">
        <f t="shared" si="6"/>
        <v>953</v>
      </c>
    </row>
    <row r="87" spans="1:14" x14ac:dyDescent="0.2">
      <c r="C87" s="16">
        <v>0</v>
      </c>
      <c r="E87" s="16">
        <v>0</v>
      </c>
      <c r="I87">
        <v>0</v>
      </c>
      <c r="J87" s="16">
        <v>0</v>
      </c>
      <c r="K87" s="16">
        <v>0</v>
      </c>
      <c r="L87">
        <f t="shared" si="4"/>
        <v>0</v>
      </c>
      <c r="M87">
        <f t="shared" si="5"/>
        <v>0</v>
      </c>
      <c r="N87">
        <f t="shared" si="6"/>
        <v>0</v>
      </c>
    </row>
    <row r="88" spans="1:14" x14ac:dyDescent="0.2">
      <c r="A88" t="s">
        <v>297</v>
      </c>
      <c r="B88" t="s">
        <v>298</v>
      </c>
      <c r="C88" s="16" t="s">
        <v>7</v>
      </c>
      <c r="E88" s="16" t="s">
        <v>7</v>
      </c>
      <c r="H88" t="s">
        <v>7</v>
      </c>
      <c r="I88" t="s">
        <v>7</v>
      </c>
      <c r="J88" s="16" t="s">
        <v>7</v>
      </c>
      <c r="K88" s="16" t="s">
        <v>7</v>
      </c>
      <c r="L88" t="str">
        <f t="shared" si="4"/>
        <v>Standard</v>
      </c>
      <c r="M88" t="str">
        <f t="shared" si="5"/>
        <v>Standard</v>
      </c>
      <c r="N88" t="str">
        <f t="shared" si="6"/>
        <v>Standard</v>
      </c>
    </row>
    <row r="89" spans="1:14" x14ac:dyDescent="0.2">
      <c r="B89" t="s">
        <v>299</v>
      </c>
      <c r="C89" s="16">
        <v>496.08000000000004</v>
      </c>
      <c r="D89" s="42">
        <v>477</v>
      </c>
      <c r="E89" s="16">
        <v>477</v>
      </c>
      <c r="H89">
        <v>395</v>
      </c>
      <c r="I89">
        <v>418.70000000000005</v>
      </c>
      <c r="J89" s="16">
        <v>468</v>
      </c>
      <c r="K89" s="16">
        <v>477</v>
      </c>
      <c r="L89">
        <f t="shared" si="4"/>
        <v>496.08000000000004</v>
      </c>
      <c r="M89">
        <f t="shared" si="5"/>
        <v>570.49199999999996</v>
      </c>
      <c r="N89">
        <f t="shared" si="6"/>
        <v>477</v>
      </c>
    </row>
    <row r="90" spans="1:14" x14ac:dyDescent="0.2">
      <c r="C90" s="16">
        <v>0</v>
      </c>
      <c r="E90" s="16">
        <v>0</v>
      </c>
      <c r="I90">
        <v>0</v>
      </c>
      <c r="J90" s="16">
        <v>0</v>
      </c>
      <c r="K90" s="16">
        <v>0</v>
      </c>
      <c r="L90">
        <f t="shared" si="4"/>
        <v>0</v>
      </c>
      <c r="M90">
        <f t="shared" si="5"/>
        <v>0</v>
      </c>
      <c r="N90">
        <f t="shared" si="6"/>
        <v>0</v>
      </c>
    </row>
    <row r="91" spans="1:14" s="41" customFormat="1" x14ac:dyDescent="0.2">
      <c r="A91" s="41" t="s">
        <v>89</v>
      </c>
      <c r="B91" s="41" t="s">
        <v>90</v>
      </c>
      <c r="C91" s="42" t="s">
        <v>7</v>
      </c>
      <c r="D91" s="42"/>
      <c r="E91" s="42" t="s">
        <v>7</v>
      </c>
      <c r="F91"/>
      <c r="H91" s="41" t="s">
        <v>7</v>
      </c>
      <c r="I91" s="41" t="s">
        <v>7</v>
      </c>
      <c r="J91" s="42" t="s">
        <v>7</v>
      </c>
      <c r="K91" s="42" t="s">
        <v>7</v>
      </c>
      <c r="L91" t="str">
        <f t="shared" si="4"/>
        <v>Standard</v>
      </c>
      <c r="M91" t="str">
        <f t="shared" si="5"/>
        <v>Standard</v>
      </c>
      <c r="N91" t="str">
        <f t="shared" si="6"/>
        <v>Standard</v>
      </c>
    </row>
    <row r="92" spans="1:14" s="41" customFormat="1" x14ac:dyDescent="0.2">
      <c r="B92" s="41" t="s">
        <v>91</v>
      </c>
      <c r="C92" s="42">
        <v>451.88</v>
      </c>
      <c r="D92" s="42">
        <v>434.5</v>
      </c>
      <c r="E92" s="42">
        <v>434.5</v>
      </c>
      <c r="F92"/>
      <c r="H92" s="41">
        <v>360</v>
      </c>
      <c r="I92" s="41">
        <v>381.6</v>
      </c>
      <c r="J92" s="42">
        <v>426</v>
      </c>
      <c r="K92" s="42">
        <v>434.5</v>
      </c>
      <c r="L92">
        <f t="shared" si="4"/>
        <v>451.88</v>
      </c>
      <c r="M92">
        <f t="shared" si="5"/>
        <v>519.66199999999992</v>
      </c>
      <c r="N92">
        <f t="shared" si="6"/>
        <v>434.5</v>
      </c>
    </row>
    <row r="93" spans="1:14" x14ac:dyDescent="0.2">
      <c r="C93" s="16">
        <v>0</v>
      </c>
      <c r="E93" s="16">
        <v>0</v>
      </c>
      <c r="I93">
        <v>0</v>
      </c>
      <c r="J93" s="16">
        <v>0</v>
      </c>
      <c r="K93" s="16">
        <v>0</v>
      </c>
      <c r="L93">
        <f t="shared" si="4"/>
        <v>0</v>
      </c>
      <c r="M93">
        <f t="shared" si="5"/>
        <v>0</v>
      </c>
      <c r="N93">
        <f t="shared" si="6"/>
        <v>0</v>
      </c>
    </row>
    <row r="94" spans="1:14" x14ac:dyDescent="0.2">
      <c r="A94" t="s">
        <v>92</v>
      </c>
      <c r="B94" t="s">
        <v>88</v>
      </c>
      <c r="C94" s="16" t="s">
        <v>7</v>
      </c>
      <c r="E94" s="16" t="s">
        <v>7</v>
      </c>
      <c r="G94" s="37"/>
      <c r="H94" t="s">
        <v>7</v>
      </c>
      <c r="I94" t="s">
        <v>7</v>
      </c>
      <c r="J94" s="16" t="s">
        <v>7</v>
      </c>
      <c r="K94" s="16" t="s">
        <v>7</v>
      </c>
      <c r="L94" t="str">
        <f t="shared" si="4"/>
        <v>Standard</v>
      </c>
      <c r="M94" t="str">
        <f t="shared" si="5"/>
        <v>Standard</v>
      </c>
      <c r="N94" t="str">
        <f t="shared" si="6"/>
        <v>Standard</v>
      </c>
    </row>
    <row r="95" spans="1:14" x14ac:dyDescent="0.2">
      <c r="B95" t="s">
        <v>93</v>
      </c>
      <c r="C95" s="16">
        <v>746.92800000000011</v>
      </c>
      <c r="D95" s="42">
        <v>718.2</v>
      </c>
      <c r="E95" s="16">
        <v>718.2</v>
      </c>
      <c r="G95" s="37"/>
      <c r="H95">
        <v>576</v>
      </c>
      <c r="I95">
        <v>610.56000000000006</v>
      </c>
      <c r="J95" s="16">
        <v>684</v>
      </c>
      <c r="K95" s="16">
        <v>718.2</v>
      </c>
      <c r="L95">
        <f t="shared" si="4"/>
        <v>746.92800000000011</v>
      </c>
      <c r="M95">
        <f t="shared" si="5"/>
        <v>858.96720000000005</v>
      </c>
      <c r="N95">
        <f t="shared" si="6"/>
        <v>718.2</v>
      </c>
    </row>
    <row r="96" spans="1:14" x14ac:dyDescent="0.2">
      <c r="C96" s="16">
        <v>0</v>
      </c>
      <c r="E96" s="16">
        <v>0</v>
      </c>
      <c r="I96">
        <v>0</v>
      </c>
      <c r="J96" s="16">
        <v>0</v>
      </c>
      <c r="K96" s="16">
        <v>0</v>
      </c>
      <c r="L96">
        <f t="shared" si="4"/>
        <v>0</v>
      </c>
      <c r="M96">
        <f t="shared" si="5"/>
        <v>0</v>
      </c>
      <c r="N96">
        <f t="shared" si="6"/>
        <v>0</v>
      </c>
    </row>
    <row r="97" spans="1:14" x14ac:dyDescent="0.2">
      <c r="A97" t="s">
        <v>293</v>
      </c>
      <c r="B97" t="s">
        <v>229</v>
      </c>
      <c r="C97" s="16" t="s">
        <v>7</v>
      </c>
      <c r="E97" s="16" t="s">
        <v>7</v>
      </c>
      <c r="G97" s="37"/>
      <c r="H97" t="s">
        <v>7</v>
      </c>
      <c r="I97" t="s">
        <v>7</v>
      </c>
      <c r="J97" s="16" t="s">
        <v>7</v>
      </c>
      <c r="K97" s="16" t="s">
        <v>7</v>
      </c>
      <c r="L97" t="str">
        <f t="shared" si="4"/>
        <v>Standard</v>
      </c>
      <c r="M97" t="str">
        <f t="shared" si="5"/>
        <v>Standard</v>
      </c>
      <c r="N97" t="str">
        <f t="shared" si="6"/>
        <v>Standard</v>
      </c>
    </row>
    <row r="98" spans="1:14" x14ac:dyDescent="0.2">
      <c r="B98" t="s">
        <v>230</v>
      </c>
      <c r="C98" s="16">
        <v>2144.48</v>
      </c>
      <c r="D98" s="42">
        <v>2062</v>
      </c>
      <c r="E98" s="16">
        <v>2062</v>
      </c>
      <c r="G98" s="37"/>
      <c r="H98">
        <v>1704</v>
      </c>
      <c r="I98">
        <v>1806.24</v>
      </c>
      <c r="J98" s="16">
        <v>2022</v>
      </c>
      <c r="K98" s="16">
        <v>2062</v>
      </c>
      <c r="L98">
        <f t="shared" si="4"/>
        <v>2144.48</v>
      </c>
      <c r="M98">
        <f t="shared" si="5"/>
        <v>2466.152</v>
      </c>
      <c r="N98">
        <f t="shared" si="6"/>
        <v>2062</v>
      </c>
    </row>
    <row r="99" spans="1:14" x14ac:dyDescent="0.2">
      <c r="C99" s="16">
        <v>0</v>
      </c>
      <c r="E99" s="16">
        <v>0</v>
      </c>
      <c r="I99">
        <v>0</v>
      </c>
      <c r="J99" s="16">
        <v>0</v>
      </c>
      <c r="K99" s="16">
        <v>0</v>
      </c>
      <c r="L99">
        <f t="shared" si="4"/>
        <v>0</v>
      </c>
      <c r="M99">
        <f t="shared" si="5"/>
        <v>0</v>
      </c>
      <c r="N99">
        <f t="shared" si="6"/>
        <v>0</v>
      </c>
    </row>
    <row r="100" spans="1:14" x14ac:dyDescent="0.2">
      <c r="A100" t="s">
        <v>294</v>
      </c>
      <c r="B100" t="s">
        <v>5</v>
      </c>
      <c r="C100" s="16" t="s">
        <v>7</v>
      </c>
      <c r="E100" s="16" t="s">
        <v>7</v>
      </c>
      <c r="G100" s="37"/>
      <c r="H100" t="s">
        <v>7</v>
      </c>
      <c r="I100" t="s">
        <v>7</v>
      </c>
      <c r="J100" s="16" t="s">
        <v>7</v>
      </c>
      <c r="K100" s="16" t="s">
        <v>7</v>
      </c>
      <c r="L100" t="str">
        <f t="shared" si="4"/>
        <v>Standard</v>
      </c>
      <c r="M100" t="str">
        <f t="shared" si="5"/>
        <v>Standard</v>
      </c>
      <c r="N100" t="str">
        <f t="shared" si="6"/>
        <v>Standard</v>
      </c>
    </row>
    <row r="101" spans="1:14" x14ac:dyDescent="0.2">
      <c r="B101" t="s">
        <v>231</v>
      </c>
      <c r="C101" s="16">
        <v>4221.3600000000006</v>
      </c>
      <c r="D101" s="42">
        <v>4059</v>
      </c>
      <c r="E101" s="16">
        <v>4059</v>
      </c>
      <c r="G101" s="37"/>
      <c r="H101">
        <v>3000</v>
      </c>
      <c r="I101">
        <v>3180</v>
      </c>
      <c r="J101" s="16">
        <v>3980</v>
      </c>
      <c r="K101" s="16">
        <v>4059</v>
      </c>
      <c r="L101">
        <f t="shared" si="4"/>
        <v>4221.3600000000006</v>
      </c>
      <c r="M101">
        <f t="shared" si="5"/>
        <v>4854.5640000000003</v>
      </c>
      <c r="N101">
        <f t="shared" si="6"/>
        <v>4059</v>
      </c>
    </row>
    <row r="102" spans="1:14" x14ac:dyDescent="0.2">
      <c r="C102" s="16">
        <v>0</v>
      </c>
      <c r="E102" s="16">
        <v>0</v>
      </c>
      <c r="I102">
        <v>0</v>
      </c>
      <c r="J102" s="16">
        <v>0</v>
      </c>
      <c r="K102" s="16">
        <v>0</v>
      </c>
      <c r="L102">
        <f t="shared" si="4"/>
        <v>0</v>
      </c>
      <c r="M102">
        <f t="shared" si="5"/>
        <v>0</v>
      </c>
      <c r="N102">
        <f t="shared" si="6"/>
        <v>0</v>
      </c>
    </row>
    <row r="103" spans="1:14" x14ac:dyDescent="0.2">
      <c r="A103" t="s">
        <v>233</v>
      </c>
      <c r="B103" t="s">
        <v>88</v>
      </c>
      <c r="C103" s="16" t="s">
        <v>7</v>
      </c>
      <c r="E103" s="16" t="s">
        <v>7</v>
      </c>
      <c r="G103" s="37"/>
      <c r="H103" t="s">
        <v>7</v>
      </c>
      <c r="I103" t="s">
        <v>7</v>
      </c>
      <c r="J103" s="16" t="s">
        <v>7</v>
      </c>
      <c r="K103" s="16" t="s">
        <v>7</v>
      </c>
      <c r="L103" t="str">
        <f t="shared" si="4"/>
        <v>Standard</v>
      </c>
      <c r="M103" t="str">
        <f t="shared" si="5"/>
        <v>Standard</v>
      </c>
      <c r="N103" t="str">
        <f t="shared" si="6"/>
        <v>Standard</v>
      </c>
    </row>
    <row r="104" spans="1:14" x14ac:dyDescent="0.2">
      <c r="B104" t="s">
        <v>234</v>
      </c>
      <c r="C104" s="16">
        <v>830.96</v>
      </c>
      <c r="D104" s="42">
        <v>799</v>
      </c>
      <c r="E104" s="16">
        <v>799</v>
      </c>
      <c r="G104" s="37"/>
      <c r="H104">
        <v>660</v>
      </c>
      <c r="I104">
        <v>699.6</v>
      </c>
      <c r="J104" s="16">
        <v>784</v>
      </c>
      <c r="K104" s="16">
        <v>799</v>
      </c>
      <c r="L104">
        <f t="shared" si="4"/>
        <v>830.96</v>
      </c>
      <c r="M104">
        <f t="shared" si="5"/>
        <v>955.60399999999993</v>
      </c>
      <c r="N104">
        <f t="shared" si="6"/>
        <v>799</v>
      </c>
    </row>
    <row r="105" spans="1:14" x14ac:dyDescent="0.2">
      <c r="C105" s="16">
        <v>0</v>
      </c>
      <c r="E105" s="16">
        <v>0</v>
      </c>
      <c r="I105">
        <v>0</v>
      </c>
      <c r="J105" s="16">
        <v>0</v>
      </c>
      <c r="K105" s="16">
        <v>0</v>
      </c>
      <c r="L105">
        <f t="shared" si="4"/>
        <v>0</v>
      </c>
      <c r="M105">
        <f t="shared" si="5"/>
        <v>0</v>
      </c>
      <c r="N105">
        <f t="shared" si="6"/>
        <v>0</v>
      </c>
    </row>
    <row r="106" spans="1:14" x14ac:dyDescent="0.2">
      <c r="A106" t="s">
        <v>97</v>
      </c>
      <c r="B106" t="s">
        <v>235</v>
      </c>
      <c r="C106" s="16" t="s">
        <v>7</v>
      </c>
      <c r="E106" s="16" t="s">
        <v>7</v>
      </c>
      <c r="G106" s="37"/>
      <c r="H106" t="s">
        <v>7</v>
      </c>
      <c r="I106" t="s">
        <v>7</v>
      </c>
      <c r="J106" s="16" t="s">
        <v>7</v>
      </c>
      <c r="K106" s="16" t="s">
        <v>7</v>
      </c>
      <c r="L106" t="str">
        <f t="shared" si="4"/>
        <v>Standard</v>
      </c>
      <c r="M106" t="str">
        <f t="shared" si="5"/>
        <v>Standard</v>
      </c>
      <c r="N106" t="str">
        <f t="shared" si="6"/>
        <v>Standard</v>
      </c>
    </row>
    <row r="107" spans="1:14" x14ac:dyDescent="0.2">
      <c r="B107" t="s">
        <v>232</v>
      </c>
      <c r="C107" s="16">
        <v>422.19839999999999</v>
      </c>
      <c r="D107" s="42">
        <v>405.96</v>
      </c>
      <c r="E107" s="16">
        <v>405.96</v>
      </c>
      <c r="G107" s="37"/>
      <c r="H107">
        <v>336</v>
      </c>
      <c r="I107">
        <v>356.16</v>
      </c>
      <c r="J107" s="16">
        <v>398</v>
      </c>
      <c r="K107" s="16">
        <v>405.96</v>
      </c>
      <c r="L107">
        <f t="shared" si="4"/>
        <v>422.19839999999999</v>
      </c>
      <c r="M107">
        <f t="shared" si="5"/>
        <v>485.52815999999996</v>
      </c>
      <c r="N107">
        <f t="shared" si="6"/>
        <v>405.96</v>
      </c>
    </row>
    <row r="108" spans="1:14" x14ac:dyDescent="0.2">
      <c r="C108" s="16">
        <v>0</v>
      </c>
      <c r="E108" s="16">
        <v>0</v>
      </c>
      <c r="I108">
        <v>0</v>
      </c>
      <c r="J108" s="16">
        <v>0</v>
      </c>
      <c r="K108" s="16">
        <v>0</v>
      </c>
      <c r="L108">
        <f t="shared" si="4"/>
        <v>0</v>
      </c>
      <c r="M108">
        <f t="shared" si="5"/>
        <v>0</v>
      </c>
      <c r="N108">
        <f t="shared" si="6"/>
        <v>0</v>
      </c>
    </row>
    <row r="109" spans="1:14" x14ac:dyDescent="0.2">
      <c r="A109" t="s">
        <v>98</v>
      </c>
      <c r="B109" t="s">
        <v>88</v>
      </c>
      <c r="C109" s="16" t="s">
        <v>7</v>
      </c>
      <c r="E109" s="16" t="s">
        <v>7</v>
      </c>
      <c r="G109" s="37"/>
      <c r="H109" t="s">
        <v>7</v>
      </c>
      <c r="I109" t="s">
        <v>7</v>
      </c>
      <c r="J109" s="16" t="s">
        <v>7</v>
      </c>
      <c r="K109" s="16" t="s">
        <v>7</v>
      </c>
      <c r="L109" t="str">
        <f t="shared" si="4"/>
        <v>Standard</v>
      </c>
      <c r="M109" t="str">
        <f t="shared" si="5"/>
        <v>Standard</v>
      </c>
      <c r="N109" t="str">
        <f t="shared" si="6"/>
        <v>Standard</v>
      </c>
    </row>
    <row r="110" spans="1:14" x14ac:dyDescent="0.2">
      <c r="B110" t="s">
        <v>236</v>
      </c>
      <c r="C110" s="16">
        <v>2049.84</v>
      </c>
      <c r="D110" s="42">
        <v>1971</v>
      </c>
      <c r="E110" s="16">
        <v>1971</v>
      </c>
      <c r="G110" s="37"/>
      <c r="H110">
        <v>1519.992</v>
      </c>
      <c r="I110">
        <v>1611.1915200000001</v>
      </c>
      <c r="J110" s="16">
        <v>1933</v>
      </c>
      <c r="K110" s="16">
        <v>1971</v>
      </c>
      <c r="L110">
        <f t="shared" si="4"/>
        <v>2049.84</v>
      </c>
      <c r="M110">
        <f t="shared" si="5"/>
        <v>2357.3159999999998</v>
      </c>
      <c r="N110">
        <f t="shared" si="6"/>
        <v>1971</v>
      </c>
    </row>
    <row r="111" spans="1:14" x14ac:dyDescent="0.2">
      <c r="C111" s="16">
        <v>0</v>
      </c>
      <c r="E111" s="16">
        <v>0</v>
      </c>
      <c r="I111">
        <v>0</v>
      </c>
      <c r="J111" s="16">
        <v>0</v>
      </c>
      <c r="K111" s="16">
        <v>0</v>
      </c>
      <c r="L111">
        <f t="shared" si="4"/>
        <v>0</v>
      </c>
      <c r="M111">
        <f t="shared" si="5"/>
        <v>0</v>
      </c>
      <c r="N111">
        <f t="shared" si="6"/>
        <v>0</v>
      </c>
    </row>
    <row r="112" spans="1:14" x14ac:dyDescent="0.2">
      <c r="A112" t="s">
        <v>281</v>
      </c>
      <c r="B112" t="s">
        <v>5</v>
      </c>
      <c r="C112" s="16" t="s">
        <v>7</v>
      </c>
      <c r="E112" s="16" t="s">
        <v>7</v>
      </c>
      <c r="H112" t="s">
        <v>7</v>
      </c>
      <c r="I112" t="s">
        <v>7</v>
      </c>
      <c r="J112" s="16" t="s">
        <v>7</v>
      </c>
      <c r="K112" s="16" t="s">
        <v>7</v>
      </c>
      <c r="L112" t="str">
        <f t="shared" si="4"/>
        <v>Standard</v>
      </c>
      <c r="M112" t="str">
        <f t="shared" si="5"/>
        <v>Standard</v>
      </c>
      <c r="N112" t="str">
        <f t="shared" si="6"/>
        <v>Standard</v>
      </c>
    </row>
    <row r="113" spans="1:14" x14ac:dyDescent="0.2">
      <c r="B113" t="s">
        <v>2</v>
      </c>
      <c r="C113" s="16">
        <v>436.8</v>
      </c>
      <c r="D113" s="42">
        <v>420</v>
      </c>
      <c r="E113" s="16">
        <v>420</v>
      </c>
      <c r="H113">
        <v>220</v>
      </c>
      <c r="I113">
        <v>233.20000000000002</v>
      </c>
      <c r="J113" s="16">
        <v>260</v>
      </c>
      <c r="K113" s="16">
        <v>420</v>
      </c>
      <c r="L113">
        <f t="shared" si="4"/>
        <v>436.8</v>
      </c>
      <c r="M113">
        <f t="shared" si="5"/>
        <v>502.32</v>
      </c>
      <c r="N113">
        <f t="shared" si="6"/>
        <v>420</v>
      </c>
    </row>
    <row r="114" spans="1:14" x14ac:dyDescent="0.2">
      <c r="C114" s="16">
        <v>0</v>
      </c>
      <c r="E114" s="16">
        <v>0</v>
      </c>
      <c r="I114">
        <v>0</v>
      </c>
      <c r="J114" s="16">
        <v>0</v>
      </c>
      <c r="K114" s="16">
        <v>0</v>
      </c>
      <c r="L114">
        <f t="shared" si="4"/>
        <v>0</v>
      </c>
      <c r="M114">
        <f t="shared" si="5"/>
        <v>0</v>
      </c>
      <c r="N114">
        <f t="shared" si="6"/>
        <v>0</v>
      </c>
    </row>
    <row r="115" spans="1:14" x14ac:dyDescent="0.2">
      <c r="A115" t="s">
        <v>262</v>
      </c>
      <c r="B115" t="s">
        <v>5</v>
      </c>
      <c r="C115" s="16" t="s">
        <v>7</v>
      </c>
      <c r="E115" s="16" t="s">
        <v>7</v>
      </c>
      <c r="G115" s="37"/>
      <c r="H115" t="s">
        <v>7</v>
      </c>
      <c r="I115" t="s">
        <v>7</v>
      </c>
      <c r="J115" s="16" t="s">
        <v>7</v>
      </c>
      <c r="K115" s="16" t="s">
        <v>7</v>
      </c>
      <c r="L115" t="str">
        <f t="shared" si="4"/>
        <v>Standard</v>
      </c>
      <c r="M115" t="str">
        <f t="shared" si="5"/>
        <v>Standard</v>
      </c>
      <c r="N115" t="str">
        <f t="shared" si="6"/>
        <v>Standard</v>
      </c>
    </row>
    <row r="116" spans="1:14" x14ac:dyDescent="0.2">
      <c r="B116" t="s">
        <v>2</v>
      </c>
      <c r="C116" s="16">
        <v>1406.0800000000002</v>
      </c>
      <c r="D116" s="42">
        <v>1352</v>
      </c>
      <c r="E116" s="16">
        <v>1352</v>
      </c>
      <c r="G116" s="37"/>
      <c r="H116">
        <v>1056</v>
      </c>
      <c r="I116">
        <v>1119.3600000000001</v>
      </c>
      <c r="J116" s="16">
        <v>1288</v>
      </c>
      <c r="K116" s="16">
        <v>1352</v>
      </c>
      <c r="L116">
        <f t="shared" si="4"/>
        <v>1406.0800000000002</v>
      </c>
      <c r="M116">
        <f t="shared" si="5"/>
        <v>1616.992</v>
      </c>
      <c r="N116">
        <f t="shared" si="6"/>
        <v>1352</v>
      </c>
    </row>
    <row r="117" spans="1:14" x14ac:dyDescent="0.2">
      <c r="C117" s="16">
        <v>0</v>
      </c>
      <c r="E117" s="16">
        <v>0</v>
      </c>
      <c r="I117">
        <v>0</v>
      </c>
      <c r="J117" s="16">
        <v>0</v>
      </c>
      <c r="K117" s="16">
        <v>0</v>
      </c>
      <c r="L117">
        <f t="shared" si="4"/>
        <v>0</v>
      </c>
      <c r="M117">
        <f t="shared" si="5"/>
        <v>0</v>
      </c>
      <c r="N117">
        <f t="shared" si="6"/>
        <v>0</v>
      </c>
    </row>
    <row r="118" spans="1:14" x14ac:dyDescent="0.2">
      <c r="A118" t="s">
        <v>239</v>
      </c>
      <c r="B118" t="s">
        <v>5</v>
      </c>
      <c r="C118" s="16" t="s">
        <v>7</v>
      </c>
      <c r="E118" s="16" t="s">
        <v>7</v>
      </c>
      <c r="G118" s="37"/>
      <c r="H118" t="s">
        <v>7</v>
      </c>
      <c r="I118" t="s">
        <v>7</v>
      </c>
      <c r="J118" s="16" t="s">
        <v>7</v>
      </c>
      <c r="K118" s="16" t="s">
        <v>7</v>
      </c>
      <c r="L118" t="str">
        <f t="shared" si="4"/>
        <v>Standard</v>
      </c>
      <c r="M118" t="str">
        <f t="shared" si="5"/>
        <v>Standard</v>
      </c>
      <c r="N118" t="str">
        <f t="shared" si="6"/>
        <v>Standard</v>
      </c>
    </row>
    <row r="119" spans="1:14" x14ac:dyDescent="0.2">
      <c r="B119" t="s">
        <v>240</v>
      </c>
      <c r="C119" s="16">
        <v>3234.4</v>
      </c>
      <c r="D119" s="42">
        <v>3110</v>
      </c>
      <c r="E119" s="16">
        <v>3110</v>
      </c>
      <c r="G119" s="37"/>
      <c r="H119">
        <v>2494.9919999999997</v>
      </c>
      <c r="I119">
        <v>2644.6915199999999</v>
      </c>
      <c r="J119" s="16">
        <v>2962</v>
      </c>
      <c r="K119" s="16">
        <v>3110</v>
      </c>
      <c r="L119">
        <f t="shared" si="4"/>
        <v>3234.4</v>
      </c>
      <c r="M119">
        <f t="shared" si="5"/>
        <v>3719.56</v>
      </c>
      <c r="N119">
        <f t="shared" si="6"/>
        <v>3110</v>
      </c>
    </row>
    <row r="120" spans="1:14" x14ac:dyDescent="0.2">
      <c r="B120" t="s">
        <v>241</v>
      </c>
      <c r="C120" s="16">
        <v>4592.6400000000003</v>
      </c>
      <c r="D120" s="42">
        <v>4416</v>
      </c>
      <c r="E120" s="16">
        <v>4416</v>
      </c>
      <c r="G120" s="37"/>
      <c r="H120">
        <v>3543.6</v>
      </c>
      <c r="I120">
        <v>3756.2159999999999</v>
      </c>
      <c r="J120" s="16">
        <v>4206</v>
      </c>
      <c r="K120" s="16">
        <v>4416</v>
      </c>
      <c r="L120">
        <f t="shared" si="4"/>
        <v>4592.6400000000003</v>
      </c>
      <c r="M120">
        <f t="shared" si="5"/>
        <v>5281.5360000000001</v>
      </c>
      <c r="N120">
        <f t="shared" si="6"/>
        <v>4416</v>
      </c>
    </row>
    <row r="121" spans="1:14" x14ac:dyDescent="0.2">
      <c r="C121" s="16">
        <v>0</v>
      </c>
      <c r="E121" s="16">
        <v>0</v>
      </c>
      <c r="I121">
        <v>0</v>
      </c>
      <c r="J121" s="16">
        <v>0</v>
      </c>
      <c r="K121" s="16">
        <v>0</v>
      </c>
      <c r="L121">
        <f t="shared" si="4"/>
        <v>0</v>
      </c>
      <c r="M121">
        <f t="shared" si="5"/>
        <v>0</v>
      </c>
      <c r="N121">
        <f t="shared" si="6"/>
        <v>0</v>
      </c>
    </row>
    <row r="122" spans="1:14" x14ac:dyDescent="0.2">
      <c r="A122" t="s">
        <v>242</v>
      </c>
      <c r="B122" t="s">
        <v>5</v>
      </c>
      <c r="C122" s="16" t="s">
        <v>7</v>
      </c>
      <c r="E122" s="16" t="s">
        <v>7</v>
      </c>
      <c r="G122" s="37"/>
      <c r="H122" t="s">
        <v>7</v>
      </c>
      <c r="I122" t="s">
        <v>7</v>
      </c>
      <c r="J122" s="16" t="s">
        <v>7</v>
      </c>
      <c r="K122" s="16" t="s">
        <v>7</v>
      </c>
      <c r="L122" t="str">
        <f t="shared" si="4"/>
        <v>Standard</v>
      </c>
      <c r="M122" t="str">
        <f t="shared" si="5"/>
        <v>Standard</v>
      </c>
      <c r="N122" t="str">
        <f t="shared" si="6"/>
        <v>Standard</v>
      </c>
    </row>
    <row r="123" spans="1:14" x14ac:dyDescent="0.2">
      <c r="B123" t="s">
        <v>2</v>
      </c>
      <c r="C123" s="16">
        <v>1011.9200000000001</v>
      </c>
      <c r="D123" s="42">
        <v>973</v>
      </c>
      <c r="E123" s="16">
        <v>973</v>
      </c>
      <c r="G123" s="37"/>
      <c r="H123">
        <v>781.87199999999996</v>
      </c>
      <c r="I123">
        <v>828.78431999999998</v>
      </c>
      <c r="J123" s="16">
        <v>954</v>
      </c>
      <c r="K123" s="16">
        <v>973</v>
      </c>
      <c r="L123">
        <f t="shared" si="4"/>
        <v>1011.9200000000001</v>
      </c>
      <c r="M123">
        <f t="shared" si="5"/>
        <v>1163.7080000000001</v>
      </c>
      <c r="N123">
        <f t="shared" si="6"/>
        <v>973</v>
      </c>
    </row>
    <row r="124" spans="1:14" x14ac:dyDescent="0.2">
      <c r="C124" s="16">
        <v>0</v>
      </c>
      <c r="E124" s="16">
        <v>0</v>
      </c>
      <c r="I124">
        <v>0</v>
      </c>
      <c r="J124" s="16">
        <v>0</v>
      </c>
      <c r="K124" s="16">
        <v>0</v>
      </c>
      <c r="L124">
        <f t="shared" si="4"/>
        <v>0</v>
      </c>
      <c r="M124">
        <f t="shared" si="5"/>
        <v>0</v>
      </c>
      <c r="N124">
        <f t="shared" si="6"/>
        <v>0</v>
      </c>
    </row>
    <row r="125" spans="1:14" x14ac:dyDescent="0.2">
      <c r="A125" t="s">
        <v>99</v>
      </c>
      <c r="B125" t="s">
        <v>5</v>
      </c>
      <c r="C125" s="16" t="s">
        <v>7</v>
      </c>
      <c r="E125" s="16" t="s">
        <v>7</v>
      </c>
      <c r="G125" s="37"/>
      <c r="H125" t="s">
        <v>7</v>
      </c>
      <c r="I125" t="s">
        <v>7</v>
      </c>
      <c r="J125" s="16" t="s">
        <v>7</v>
      </c>
      <c r="K125" s="16" t="s">
        <v>7</v>
      </c>
      <c r="L125" t="str">
        <f t="shared" si="4"/>
        <v>Standard</v>
      </c>
      <c r="M125" t="str">
        <f t="shared" si="5"/>
        <v>Standard</v>
      </c>
      <c r="N125" t="str">
        <f t="shared" si="6"/>
        <v>Standard</v>
      </c>
    </row>
    <row r="126" spans="1:14" x14ac:dyDescent="0.2">
      <c r="B126" t="s">
        <v>243</v>
      </c>
      <c r="C126" s="16">
        <v>1196</v>
      </c>
      <c r="D126" s="42">
        <v>1150</v>
      </c>
      <c r="E126" s="16">
        <v>1150</v>
      </c>
      <c r="G126" s="37"/>
      <c r="H126">
        <v>804</v>
      </c>
      <c r="I126">
        <v>852.24</v>
      </c>
      <c r="J126" s="16">
        <v>980</v>
      </c>
      <c r="K126" s="16">
        <v>1150</v>
      </c>
      <c r="L126">
        <f t="shared" si="4"/>
        <v>1196</v>
      </c>
      <c r="M126">
        <f t="shared" si="5"/>
        <v>1375.3999999999999</v>
      </c>
      <c r="N126">
        <f t="shared" si="6"/>
        <v>1150</v>
      </c>
    </row>
    <row r="127" spans="1:14" x14ac:dyDescent="0.2">
      <c r="B127" t="s">
        <v>100</v>
      </c>
      <c r="C127" s="16">
        <v>7992.4000000000005</v>
      </c>
      <c r="D127" s="42" t="s">
        <v>331</v>
      </c>
      <c r="E127" s="16">
        <v>7685</v>
      </c>
      <c r="G127" s="37"/>
      <c r="H127">
        <v>6249.9960000000001</v>
      </c>
      <c r="I127">
        <v>6624.9957600000007</v>
      </c>
      <c r="J127" s="16">
        <v>7685</v>
      </c>
      <c r="K127" s="16">
        <v>7685</v>
      </c>
      <c r="L127">
        <f t="shared" si="4"/>
        <v>7992.4000000000005</v>
      </c>
      <c r="M127">
        <f t="shared" si="5"/>
        <v>9191.26</v>
      </c>
      <c r="N127">
        <f t="shared" si="6"/>
        <v>7685</v>
      </c>
    </row>
    <row r="128" spans="1:14" x14ac:dyDescent="0.2">
      <c r="C128" s="16">
        <v>0</v>
      </c>
      <c r="E128" s="16">
        <v>0</v>
      </c>
      <c r="I128">
        <v>0</v>
      </c>
      <c r="J128" s="16">
        <v>0</v>
      </c>
      <c r="K128" s="16">
        <v>0</v>
      </c>
      <c r="L128">
        <f t="shared" si="4"/>
        <v>0</v>
      </c>
      <c r="M128">
        <f t="shared" si="5"/>
        <v>0</v>
      </c>
      <c r="N128">
        <f t="shared" si="6"/>
        <v>0</v>
      </c>
    </row>
    <row r="129" spans="1:14" x14ac:dyDescent="0.2">
      <c r="A129" t="s">
        <v>101</v>
      </c>
      <c r="B129" t="s">
        <v>5</v>
      </c>
      <c r="C129" s="16" t="s">
        <v>7</v>
      </c>
      <c r="E129" s="16" t="s">
        <v>7</v>
      </c>
      <c r="G129" s="37"/>
      <c r="H129" t="s">
        <v>7</v>
      </c>
      <c r="I129" t="s">
        <v>7</v>
      </c>
      <c r="J129" s="16" t="s">
        <v>7</v>
      </c>
      <c r="K129" s="16" t="s">
        <v>7</v>
      </c>
      <c r="L129" t="str">
        <f t="shared" si="4"/>
        <v>Standard</v>
      </c>
      <c r="M129" t="str">
        <f t="shared" si="5"/>
        <v>Standard</v>
      </c>
      <c r="N129" t="str">
        <f t="shared" si="6"/>
        <v>Standard</v>
      </c>
    </row>
    <row r="130" spans="1:14" x14ac:dyDescent="0.2">
      <c r="B130" t="s">
        <v>2</v>
      </c>
      <c r="C130" s="16">
        <v>1426.88</v>
      </c>
      <c r="D130" s="42">
        <v>1372</v>
      </c>
      <c r="E130" s="16">
        <v>1372</v>
      </c>
      <c r="G130" s="37"/>
      <c r="H130">
        <v>1134</v>
      </c>
      <c r="I130">
        <v>1202.04</v>
      </c>
      <c r="J130" s="16">
        <v>1346</v>
      </c>
      <c r="K130" s="16">
        <v>1372</v>
      </c>
      <c r="L130">
        <f t="shared" si="4"/>
        <v>1426.88</v>
      </c>
      <c r="M130">
        <f t="shared" si="5"/>
        <v>1640.912</v>
      </c>
      <c r="N130">
        <f t="shared" si="6"/>
        <v>1372</v>
      </c>
    </row>
    <row r="131" spans="1:14" x14ac:dyDescent="0.2">
      <c r="C131" s="16">
        <v>0</v>
      </c>
      <c r="E131" s="16">
        <v>0</v>
      </c>
      <c r="I131">
        <v>0</v>
      </c>
      <c r="J131" s="16">
        <v>0</v>
      </c>
      <c r="K131" s="16">
        <v>0</v>
      </c>
      <c r="L131">
        <f t="shared" si="4"/>
        <v>0</v>
      </c>
      <c r="M131">
        <f t="shared" si="5"/>
        <v>0</v>
      </c>
      <c r="N131">
        <f t="shared" si="6"/>
        <v>0</v>
      </c>
    </row>
    <row r="132" spans="1:14" x14ac:dyDescent="0.2">
      <c r="A132" t="s">
        <v>25</v>
      </c>
      <c r="B132" t="s">
        <v>102</v>
      </c>
      <c r="C132" s="16" t="s">
        <v>7</v>
      </c>
      <c r="E132" s="16" t="s">
        <v>7</v>
      </c>
      <c r="G132" s="37"/>
      <c r="H132" t="s">
        <v>7</v>
      </c>
      <c r="I132" t="s">
        <v>7</v>
      </c>
      <c r="J132" s="16" t="s">
        <v>7</v>
      </c>
      <c r="K132" s="16" t="s">
        <v>7</v>
      </c>
      <c r="L132" t="str">
        <f t="shared" ref="L132:L195" si="7">IF(ISNUMBER(K132),K132*1.04,K132)</f>
        <v>Standard</v>
      </c>
      <c r="M132" t="str">
        <f t="shared" ref="M132:M195" si="8">IF(ISNUMBER(C132),C132*1.15,C132)</f>
        <v>Standard</v>
      </c>
      <c r="N132" t="str">
        <f t="shared" si="6"/>
        <v>Standard</v>
      </c>
    </row>
    <row r="133" spans="1:14" x14ac:dyDescent="0.2">
      <c r="B133" t="s">
        <v>244</v>
      </c>
      <c r="C133" s="16">
        <v>2038.4</v>
      </c>
      <c r="D133" s="42">
        <v>1960</v>
      </c>
      <c r="E133" s="16">
        <v>1960</v>
      </c>
      <c r="G133" s="37"/>
      <c r="H133">
        <v>1656</v>
      </c>
      <c r="I133">
        <v>1755.3600000000001</v>
      </c>
      <c r="J133" s="16">
        <v>1930</v>
      </c>
      <c r="K133" s="16">
        <v>1960</v>
      </c>
      <c r="L133">
        <f t="shared" si="7"/>
        <v>2038.4</v>
      </c>
      <c r="M133">
        <f t="shared" si="8"/>
        <v>2344.16</v>
      </c>
      <c r="N133">
        <f t="shared" si="6"/>
        <v>1960</v>
      </c>
    </row>
    <row r="134" spans="1:14" x14ac:dyDescent="0.2">
      <c r="C134" s="16">
        <v>0</v>
      </c>
      <c r="E134" s="16">
        <v>0</v>
      </c>
      <c r="I134">
        <v>0</v>
      </c>
      <c r="J134" s="16">
        <v>0</v>
      </c>
      <c r="K134" s="16">
        <v>0</v>
      </c>
      <c r="L134">
        <f t="shared" si="7"/>
        <v>0</v>
      </c>
      <c r="M134">
        <f t="shared" si="8"/>
        <v>0</v>
      </c>
      <c r="N134">
        <f t="shared" si="6"/>
        <v>0</v>
      </c>
    </row>
    <row r="135" spans="1:14" x14ac:dyDescent="0.2">
      <c r="A135" t="s">
        <v>317</v>
      </c>
      <c r="B135" t="s">
        <v>5</v>
      </c>
      <c r="C135" s="16" t="s">
        <v>7</v>
      </c>
      <c r="E135" s="16" t="s">
        <v>7</v>
      </c>
      <c r="G135" s="37"/>
      <c r="H135" t="s">
        <v>7</v>
      </c>
      <c r="I135" t="s">
        <v>7</v>
      </c>
      <c r="J135" s="16" t="s">
        <v>7</v>
      </c>
      <c r="K135" s="16" t="s">
        <v>7</v>
      </c>
      <c r="L135" t="str">
        <f t="shared" si="7"/>
        <v>Standard</v>
      </c>
      <c r="M135" t="str">
        <f t="shared" si="8"/>
        <v>Standard</v>
      </c>
      <c r="N135" t="str">
        <f t="shared" si="6"/>
        <v>Standard</v>
      </c>
    </row>
    <row r="136" spans="1:14" x14ac:dyDescent="0.2">
      <c r="B136" t="s">
        <v>318</v>
      </c>
      <c r="C136" s="16">
        <v>260</v>
      </c>
      <c r="D136" s="42">
        <v>250</v>
      </c>
      <c r="E136" s="16">
        <v>250</v>
      </c>
      <c r="G136" s="37"/>
      <c r="H136">
        <v>200</v>
      </c>
      <c r="I136">
        <v>212</v>
      </c>
      <c r="J136" s="16">
        <v>238</v>
      </c>
      <c r="K136" s="16">
        <v>250</v>
      </c>
      <c r="L136">
        <f t="shared" si="7"/>
        <v>260</v>
      </c>
      <c r="M136">
        <f t="shared" si="8"/>
        <v>299</v>
      </c>
      <c r="N136">
        <f t="shared" ref="N136:N199" si="9">IF(ISNUMBER(E136),E136,C136)</f>
        <v>250</v>
      </c>
    </row>
    <row r="137" spans="1:14" x14ac:dyDescent="0.2">
      <c r="C137" s="16">
        <v>0</v>
      </c>
      <c r="E137" s="16">
        <v>0</v>
      </c>
      <c r="I137">
        <v>0</v>
      </c>
      <c r="J137" s="16">
        <v>0</v>
      </c>
      <c r="K137" s="16">
        <v>0</v>
      </c>
      <c r="L137">
        <f t="shared" si="7"/>
        <v>0</v>
      </c>
      <c r="M137">
        <f t="shared" si="8"/>
        <v>0</v>
      </c>
      <c r="N137">
        <f t="shared" si="9"/>
        <v>0</v>
      </c>
    </row>
    <row r="138" spans="1:14" x14ac:dyDescent="0.2">
      <c r="A138" t="s">
        <v>145</v>
      </c>
      <c r="B138" t="s">
        <v>5</v>
      </c>
      <c r="C138" s="16" t="s">
        <v>7</v>
      </c>
      <c r="E138" s="16" t="s">
        <v>7</v>
      </c>
      <c r="G138" s="37"/>
      <c r="H138" t="s">
        <v>7</v>
      </c>
      <c r="I138" t="s">
        <v>7</v>
      </c>
      <c r="J138" s="16" t="s">
        <v>7</v>
      </c>
      <c r="K138" s="16" t="s">
        <v>7</v>
      </c>
      <c r="L138" t="str">
        <f t="shared" si="7"/>
        <v>Standard</v>
      </c>
      <c r="M138" t="str">
        <f t="shared" si="8"/>
        <v>Standard</v>
      </c>
      <c r="N138" t="str">
        <f t="shared" si="9"/>
        <v>Standard</v>
      </c>
    </row>
    <row r="139" spans="1:14" x14ac:dyDescent="0.2">
      <c r="B139" t="s">
        <v>146</v>
      </c>
      <c r="C139" s="16">
        <v>621.92000000000007</v>
      </c>
      <c r="D139" s="42">
        <v>598</v>
      </c>
      <c r="E139" s="16">
        <v>598</v>
      </c>
      <c r="G139" s="37"/>
      <c r="H139">
        <v>510</v>
      </c>
      <c r="I139">
        <v>540.6</v>
      </c>
      <c r="J139" s="16">
        <v>583</v>
      </c>
      <c r="K139" s="16">
        <v>598</v>
      </c>
      <c r="L139">
        <f t="shared" si="7"/>
        <v>621.92000000000007</v>
      </c>
      <c r="M139">
        <f t="shared" si="8"/>
        <v>715.20800000000008</v>
      </c>
      <c r="N139">
        <f t="shared" si="9"/>
        <v>598</v>
      </c>
    </row>
    <row r="140" spans="1:14" x14ac:dyDescent="0.2">
      <c r="C140" s="16">
        <v>0</v>
      </c>
      <c r="E140" s="16">
        <v>0</v>
      </c>
      <c r="I140">
        <v>0</v>
      </c>
      <c r="J140" s="16">
        <v>0</v>
      </c>
      <c r="K140" s="16">
        <v>0</v>
      </c>
      <c r="L140">
        <f t="shared" si="7"/>
        <v>0</v>
      </c>
      <c r="M140">
        <f t="shared" si="8"/>
        <v>0</v>
      </c>
      <c r="N140">
        <f t="shared" si="9"/>
        <v>0</v>
      </c>
    </row>
    <row r="141" spans="1:14" x14ac:dyDescent="0.2">
      <c r="A141" t="s">
        <v>147</v>
      </c>
      <c r="B141" t="s">
        <v>5</v>
      </c>
      <c r="C141" s="16" t="s">
        <v>7</v>
      </c>
      <c r="E141" s="16" t="s">
        <v>7</v>
      </c>
      <c r="G141" s="37"/>
      <c r="H141" t="s">
        <v>7</v>
      </c>
      <c r="I141" t="s">
        <v>7</v>
      </c>
      <c r="J141" s="16" t="s">
        <v>7</v>
      </c>
      <c r="K141" s="16" t="s">
        <v>7</v>
      </c>
      <c r="L141" t="str">
        <f t="shared" si="7"/>
        <v>Standard</v>
      </c>
      <c r="M141" t="str">
        <f t="shared" si="8"/>
        <v>Standard</v>
      </c>
      <c r="N141" t="str">
        <f t="shared" si="9"/>
        <v>Standard</v>
      </c>
    </row>
    <row r="142" spans="1:14" x14ac:dyDescent="0.2">
      <c r="B142" t="s">
        <v>245</v>
      </c>
      <c r="C142" s="16">
        <v>395.2</v>
      </c>
      <c r="D142" s="42">
        <v>380</v>
      </c>
      <c r="E142" s="16">
        <v>380</v>
      </c>
      <c r="G142" s="37"/>
      <c r="H142">
        <v>216</v>
      </c>
      <c r="I142">
        <v>228.96</v>
      </c>
      <c r="J142" s="16">
        <v>247</v>
      </c>
      <c r="K142" s="16">
        <v>380</v>
      </c>
      <c r="L142">
        <f t="shared" si="7"/>
        <v>395.2</v>
      </c>
      <c r="M142">
        <f t="shared" si="8"/>
        <v>454.47999999999996</v>
      </c>
      <c r="N142">
        <f t="shared" si="9"/>
        <v>380</v>
      </c>
    </row>
    <row r="143" spans="1:14" x14ac:dyDescent="0.2">
      <c r="C143" s="16">
        <v>0</v>
      </c>
      <c r="E143" s="16">
        <v>0</v>
      </c>
      <c r="I143">
        <v>0</v>
      </c>
      <c r="J143" s="16">
        <v>0</v>
      </c>
      <c r="K143" s="16">
        <v>0</v>
      </c>
      <c r="L143">
        <f t="shared" si="7"/>
        <v>0</v>
      </c>
      <c r="M143">
        <f t="shared" si="8"/>
        <v>0</v>
      </c>
      <c r="N143">
        <f t="shared" si="9"/>
        <v>0</v>
      </c>
    </row>
    <row r="144" spans="1:14" x14ac:dyDescent="0.2">
      <c r="A144" t="s">
        <v>144</v>
      </c>
      <c r="B144" t="s">
        <v>5</v>
      </c>
      <c r="C144" s="16" t="s">
        <v>7</v>
      </c>
      <c r="E144" s="16" t="s">
        <v>7</v>
      </c>
      <c r="G144" s="37"/>
      <c r="H144" t="s">
        <v>7</v>
      </c>
      <c r="I144" t="s">
        <v>7</v>
      </c>
      <c r="J144" s="16" t="s">
        <v>7</v>
      </c>
      <c r="K144" s="16" t="s">
        <v>7</v>
      </c>
      <c r="L144" t="str">
        <f t="shared" si="7"/>
        <v>Standard</v>
      </c>
      <c r="M144" t="str">
        <f t="shared" si="8"/>
        <v>Standard</v>
      </c>
      <c r="N144" t="str">
        <f t="shared" si="9"/>
        <v>Standard</v>
      </c>
    </row>
    <row r="145" spans="1:14" x14ac:dyDescent="0.2">
      <c r="B145" t="s">
        <v>342</v>
      </c>
      <c r="C145" s="16">
        <v>2579.2000000000003</v>
      </c>
      <c r="D145" s="42">
        <v>2480</v>
      </c>
      <c r="E145" s="16">
        <v>2480</v>
      </c>
      <c r="G145" s="37"/>
      <c r="H145">
        <v>2016</v>
      </c>
      <c r="I145">
        <v>2136.96</v>
      </c>
      <c r="J145" s="16">
        <v>2457</v>
      </c>
      <c r="K145" s="16">
        <v>2480</v>
      </c>
      <c r="L145">
        <f t="shared" si="7"/>
        <v>2579.2000000000003</v>
      </c>
      <c r="M145">
        <f t="shared" si="8"/>
        <v>2966.08</v>
      </c>
      <c r="N145">
        <f t="shared" si="9"/>
        <v>2480</v>
      </c>
    </row>
    <row r="146" spans="1:14" x14ac:dyDescent="0.2">
      <c r="C146" s="16">
        <v>0</v>
      </c>
      <c r="E146" s="16">
        <v>0</v>
      </c>
      <c r="I146">
        <v>0</v>
      </c>
      <c r="J146" s="16">
        <v>0</v>
      </c>
      <c r="K146" s="16">
        <v>0</v>
      </c>
      <c r="L146">
        <f t="shared" si="7"/>
        <v>0</v>
      </c>
      <c r="M146">
        <f t="shared" si="8"/>
        <v>0</v>
      </c>
      <c r="N146">
        <f t="shared" si="9"/>
        <v>0</v>
      </c>
    </row>
    <row r="147" spans="1:14" x14ac:dyDescent="0.2">
      <c r="A147" t="s">
        <v>291</v>
      </c>
      <c r="B147" t="s">
        <v>5</v>
      </c>
      <c r="C147" s="16" t="s">
        <v>7</v>
      </c>
      <c r="E147" s="16" t="s">
        <v>7</v>
      </c>
      <c r="H147" t="s">
        <v>7</v>
      </c>
      <c r="I147" t="s">
        <v>7</v>
      </c>
      <c r="J147" s="16" t="s">
        <v>7</v>
      </c>
      <c r="K147" s="16" t="s">
        <v>7</v>
      </c>
      <c r="L147" t="str">
        <f t="shared" si="7"/>
        <v>Standard</v>
      </c>
      <c r="M147" t="str">
        <f t="shared" si="8"/>
        <v>Standard</v>
      </c>
      <c r="N147" t="str">
        <f t="shared" si="9"/>
        <v>Standard</v>
      </c>
    </row>
    <row r="148" spans="1:14" x14ac:dyDescent="0.2">
      <c r="B148" t="s">
        <v>2</v>
      </c>
      <c r="C148" s="16">
        <v>309.92</v>
      </c>
      <c r="D148" s="42">
        <v>298</v>
      </c>
      <c r="E148" s="16">
        <v>298</v>
      </c>
      <c r="H148">
        <v>240</v>
      </c>
      <c r="I148">
        <v>254.4</v>
      </c>
      <c r="J148" s="16">
        <v>284</v>
      </c>
      <c r="K148" s="16">
        <v>298</v>
      </c>
      <c r="L148">
        <f t="shared" si="7"/>
        <v>309.92</v>
      </c>
      <c r="M148">
        <f t="shared" si="8"/>
        <v>356.40800000000002</v>
      </c>
      <c r="N148">
        <f t="shared" si="9"/>
        <v>298</v>
      </c>
    </row>
    <row r="149" spans="1:14" x14ac:dyDescent="0.2">
      <c r="C149" s="16">
        <v>0</v>
      </c>
      <c r="E149" s="16">
        <v>0</v>
      </c>
      <c r="I149">
        <v>0</v>
      </c>
      <c r="J149" s="16">
        <v>0</v>
      </c>
      <c r="K149" s="16">
        <v>0</v>
      </c>
      <c r="L149">
        <f t="shared" si="7"/>
        <v>0</v>
      </c>
      <c r="M149">
        <f t="shared" si="8"/>
        <v>0</v>
      </c>
      <c r="N149">
        <f t="shared" si="9"/>
        <v>0</v>
      </c>
    </row>
    <row r="150" spans="1:14" x14ac:dyDescent="0.2">
      <c r="A150" t="s">
        <v>103</v>
      </c>
      <c r="B150" t="s">
        <v>5</v>
      </c>
      <c r="C150" s="16" t="s">
        <v>7</v>
      </c>
      <c r="E150" s="16" t="s">
        <v>7</v>
      </c>
      <c r="G150" s="37" t="s">
        <v>251</v>
      </c>
      <c r="H150" t="s">
        <v>7</v>
      </c>
      <c r="I150" t="s">
        <v>7</v>
      </c>
      <c r="J150" s="16" t="s">
        <v>7</v>
      </c>
      <c r="K150" s="16" t="s">
        <v>7</v>
      </c>
      <c r="L150" t="str">
        <f t="shared" si="7"/>
        <v>Standard</v>
      </c>
      <c r="M150" t="str">
        <f t="shared" si="8"/>
        <v>Standard</v>
      </c>
      <c r="N150" t="str">
        <f t="shared" si="9"/>
        <v>Standard</v>
      </c>
    </row>
    <row r="151" spans="1:14" x14ac:dyDescent="0.2">
      <c r="B151" t="s">
        <v>2</v>
      </c>
      <c r="C151" s="16">
        <v>395.2</v>
      </c>
      <c r="D151" s="42">
        <v>380</v>
      </c>
      <c r="E151" s="16">
        <v>380</v>
      </c>
      <c r="G151" s="37"/>
      <c r="H151">
        <v>320</v>
      </c>
      <c r="I151">
        <v>339.20000000000005</v>
      </c>
      <c r="J151" s="16">
        <v>380</v>
      </c>
      <c r="K151" s="16">
        <v>380</v>
      </c>
      <c r="L151">
        <f t="shared" si="7"/>
        <v>395.2</v>
      </c>
      <c r="M151">
        <f t="shared" si="8"/>
        <v>454.47999999999996</v>
      </c>
      <c r="N151">
        <f t="shared" si="9"/>
        <v>380</v>
      </c>
    </row>
    <row r="152" spans="1:14" x14ac:dyDescent="0.2">
      <c r="C152" s="16">
        <v>0</v>
      </c>
      <c r="E152" s="16">
        <v>0</v>
      </c>
      <c r="I152">
        <v>0</v>
      </c>
      <c r="J152" s="16">
        <v>0</v>
      </c>
      <c r="K152" s="16">
        <v>0</v>
      </c>
      <c r="L152">
        <f t="shared" si="7"/>
        <v>0</v>
      </c>
      <c r="M152">
        <f t="shared" si="8"/>
        <v>0</v>
      </c>
      <c r="N152">
        <f t="shared" si="9"/>
        <v>0</v>
      </c>
    </row>
    <row r="153" spans="1:14" x14ac:dyDescent="0.2">
      <c r="A153" t="s">
        <v>104</v>
      </c>
      <c r="B153" t="s">
        <v>5</v>
      </c>
      <c r="C153" s="16" t="s">
        <v>7</v>
      </c>
      <c r="E153" s="16" t="s">
        <v>7</v>
      </c>
      <c r="G153" s="38"/>
      <c r="H153" t="s">
        <v>7</v>
      </c>
      <c r="I153" t="s">
        <v>7</v>
      </c>
      <c r="J153" s="16" t="s">
        <v>7</v>
      </c>
      <c r="K153" s="16" t="s">
        <v>7</v>
      </c>
      <c r="L153" t="str">
        <f t="shared" si="7"/>
        <v>Standard</v>
      </c>
      <c r="M153" t="str">
        <f t="shared" si="8"/>
        <v>Standard</v>
      </c>
      <c r="N153" t="str">
        <f t="shared" si="9"/>
        <v>Standard</v>
      </c>
    </row>
    <row r="154" spans="1:14" x14ac:dyDescent="0.2">
      <c r="B154" t="s">
        <v>248</v>
      </c>
      <c r="C154" s="16" t="s">
        <v>32</v>
      </c>
      <c r="E154" s="16" t="s">
        <v>32</v>
      </c>
      <c r="G154" s="38"/>
      <c r="H154" t="s">
        <v>32</v>
      </c>
      <c r="I154" t="s">
        <v>32</v>
      </c>
      <c r="J154" s="16" t="s">
        <v>32</v>
      </c>
      <c r="K154" s="16" t="s">
        <v>32</v>
      </c>
      <c r="L154" t="str">
        <f t="shared" si="7"/>
        <v>sur devis</v>
      </c>
      <c r="M154" t="str">
        <f t="shared" si="8"/>
        <v>sur devis</v>
      </c>
      <c r="N154" t="str">
        <f t="shared" si="9"/>
        <v>sur devis</v>
      </c>
    </row>
    <row r="155" spans="1:14" x14ac:dyDescent="0.2">
      <c r="B155" t="s">
        <v>247</v>
      </c>
      <c r="C155" s="16" t="s">
        <v>32</v>
      </c>
      <c r="E155" s="16" t="s">
        <v>32</v>
      </c>
      <c r="G155" s="38"/>
      <c r="H155" t="s">
        <v>32</v>
      </c>
      <c r="I155" t="s">
        <v>32</v>
      </c>
      <c r="J155" s="16" t="s">
        <v>32</v>
      </c>
      <c r="K155" s="16" t="s">
        <v>32</v>
      </c>
      <c r="L155" t="str">
        <f t="shared" si="7"/>
        <v>sur devis</v>
      </c>
      <c r="M155" t="str">
        <f t="shared" si="8"/>
        <v>sur devis</v>
      </c>
      <c r="N155" t="str">
        <f t="shared" si="9"/>
        <v>sur devis</v>
      </c>
    </row>
    <row r="156" spans="1:14" x14ac:dyDescent="0.2">
      <c r="C156" s="16">
        <v>0</v>
      </c>
      <c r="E156" s="16">
        <v>0</v>
      </c>
      <c r="I156">
        <v>0</v>
      </c>
      <c r="J156" s="16">
        <v>0</v>
      </c>
      <c r="K156" s="16">
        <v>0</v>
      </c>
      <c r="L156">
        <f t="shared" si="7"/>
        <v>0</v>
      </c>
      <c r="M156">
        <f t="shared" si="8"/>
        <v>0</v>
      </c>
      <c r="N156">
        <f t="shared" si="9"/>
        <v>0</v>
      </c>
    </row>
    <row r="157" spans="1:14" x14ac:dyDescent="0.2">
      <c r="A157" t="s">
        <v>107</v>
      </c>
      <c r="B157" t="s">
        <v>5</v>
      </c>
      <c r="C157" s="16" t="s">
        <v>7</v>
      </c>
      <c r="E157" s="16" t="s">
        <v>7</v>
      </c>
      <c r="G157" s="37"/>
      <c r="H157" t="s">
        <v>7</v>
      </c>
      <c r="I157" t="s">
        <v>7</v>
      </c>
      <c r="J157" s="16" t="s">
        <v>7</v>
      </c>
      <c r="K157" s="16" t="s">
        <v>7</v>
      </c>
      <c r="L157" t="str">
        <f t="shared" si="7"/>
        <v>Standard</v>
      </c>
      <c r="M157" t="str">
        <f t="shared" si="8"/>
        <v>Standard</v>
      </c>
      <c r="N157" t="str">
        <f t="shared" si="9"/>
        <v>Standard</v>
      </c>
    </row>
    <row r="158" spans="1:14" x14ac:dyDescent="0.2">
      <c r="B158" t="s">
        <v>108</v>
      </c>
      <c r="C158" s="16">
        <v>1699.3600000000001</v>
      </c>
      <c r="D158" s="42">
        <v>1634</v>
      </c>
      <c r="E158" s="16">
        <v>1634</v>
      </c>
      <c r="G158" s="37"/>
      <c r="H158">
        <v>1308</v>
      </c>
      <c r="I158">
        <v>1386.48</v>
      </c>
      <c r="J158" s="16">
        <v>1386.48</v>
      </c>
      <c r="K158" s="16">
        <v>1634</v>
      </c>
      <c r="L158">
        <f t="shared" si="7"/>
        <v>1699.3600000000001</v>
      </c>
      <c r="M158">
        <f t="shared" si="8"/>
        <v>1954.2639999999999</v>
      </c>
      <c r="N158">
        <f t="shared" si="9"/>
        <v>1634</v>
      </c>
    </row>
    <row r="159" spans="1:14" x14ac:dyDescent="0.2">
      <c r="C159" s="16">
        <v>0</v>
      </c>
      <c r="E159" s="16">
        <v>0</v>
      </c>
      <c r="I159">
        <v>0</v>
      </c>
      <c r="J159" s="16">
        <v>0</v>
      </c>
      <c r="K159" s="16">
        <v>0</v>
      </c>
      <c r="L159">
        <f t="shared" si="7"/>
        <v>0</v>
      </c>
      <c r="M159">
        <f t="shared" si="8"/>
        <v>0</v>
      </c>
      <c r="N159">
        <f t="shared" si="9"/>
        <v>0</v>
      </c>
    </row>
    <row r="160" spans="1:14" x14ac:dyDescent="0.2">
      <c r="A160" t="s">
        <v>105</v>
      </c>
      <c r="B160" t="s">
        <v>5</v>
      </c>
      <c r="C160" s="16" t="s">
        <v>7</v>
      </c>
      <c r="E160" s="16" t="s">
        <v>7</v>
      </c>
      <c r="G160" s="37"/>
      <c r="H160" t="s">
        <v>7</v>
      </c>
      <c r="I160" t="s">
        <v>7</v>
      </c>
      <c r="J160" s="16" t="s">
        <v>7</v>
      </c>
      <c r="K160" s="16" t="s">
        <v>7</v>
      </c>
      <c r="L160" t="str">
        <f t="shared" si="7"/>
        <v>Standard</v>
      </c>
      <c r="M160" t="str">
        <f t="shared" si="8"/>
        <v>Standard</v>
      </c>
      <c r="N160" t="str">
        <f t="shared" si="9"/>
        <v>Standard</v>
      </c>
    </row>
    <row r="161" spans="1:14" x14ac:dyDescent="0.2">
      <c r="B161" t="s">
        <v>2</v>
      </c>
      <c r="C161" s="16">
        <v>6572.8</v>
      </c>
      <c r="D161" s="42">
        <v>6320</v>
      </c>
      <c r="E161" s="16">
        <v>6320</v>
      </c>
      <c r="G161" s="37"/>
      <c r="H161">
        <v>5184</v>
      </c>
      <c r="I161">
        <v>5495.04</v>
      </c>
      <c r="J161" s="16">
        <v>6320</v>
      </c>
      <c r="K161" s="16">
        <v>6320</v>
      </c>
      <c r="L161">
        <f t="shared" si="7"/>
        <v>6572.8</v>
      </c>
      <c r="M161">
        <f t="shared" si="8"/>
        <v>7558.7199999999993</v>
      </c>
      <c r="N161">
        <f t="shared" si="9"/>
        <v>6320</v>
      </c>
    </row>
    <row r="162" spans="1:14" x14ac:dyDescent="0.2">
      <c r="C162" s="16">
        <v>0</v>
      </c>
      <c r="E162" s="16">
        <v>0</v>
      </c>
      <c r="I162">
        <v>0</v>
      </c>
      <c r="J162" s="16">
        <v>0</v>
      </c>
      <c r="K162" s="16">
        <v>0</v>
      </c>
      <c r="L162">
        <f t="shared" si="7"/>
        <v>0</v>
      </c>
      <c r="M162">
        <f t="shared" si="8"/>
        <v>0</v>
      </c>
      <c r="N162">
        <f t="shared" si="9"/>
        <v>0</v>
      </c>
    </row>
    <row r="163" spans="1:14" x14ac:dyDescent="0.2">
      <c r="A163" t="s">
        <v>106</v>
      </c>
      <c r="B163" t="s">
        <v>5</v>
      </c>
      <c r="C163" s="16" t="s">
        <v>7</v>
      </c>
      <c r="E163" s="16" t="s">
        <v>7</v>
      </c>
      <c r="G163" s="37"/>
      <c r="H163" t="s">
        <v>7</v>
      </c>
      <c r="I163" t="s">
        <v>7</v>
      </c>
      <c r="J163" s="16" t="s">
        <v>7</v>
      </c>
      <c r="K163" s="16" t="s">
        <v>7</v>
      </c>
      <c r="L163" t="str">
        <f t="shared" si="7"/>
        <v>Standard</v>
      </c>
      <c r="M163" t="str">
        <f t="shared" si="8"/>
        <v>Standard</v>
      </c>
      <c r="N163" t="str">
        <f t="shared" si="9"/>
        <v>Standard</v>
      </c>
    </row>
    <row r="164" spans="1:14" x14ac:dyDescent="0.2">
      <c r="B164" t="s">
        <v>2</v>
      </c>
      <c r="C164" s="16">
        <v>314.49599999999998</v>
      </c>
      <c r="D164" s="42">
        <v>302.39999999999998</v>
      </c>
      <c r="E164" s="16">
        <v>302.39999999999998</v>
      </c>
      <c r="G164" s="37"/>
      <c r="H164">
        <v>210</v>
      </c>
      <c r="I164">
        <v>222.60000000000002</v>
      </c>
      <c r="J164" s="16">
        <v>288</v>
      </c>
      <c r="K164" s="16">
        <v>302.39999999999998</v>
      </c>
      <c r="L164">
        <f t="shared" si="7"/>
        <v>314.49599999999998</v>
      </c>
      <c r="M164">
        <f t="shared" si="8"/>
        <v>361.67039999999997</v>
      </c>
      <c r="N164">
        <f t="shared" si="9"/>
        <v>302.39999999999998</v>
      </c>
    </row>
    <row r="165" spans="1:14" x14ac:dyDescent="0.2">
      <c r="C165" s="16">
        <v>0</v>
      </c>
      <c r="E165" s="16">
        <v>0</v>
      </c>
      <c r="I165">
        <v>0</v>
      </c>
      <c r="J165" s="16">
        <v>0</v>
      </c>
      <c r="K165" s="16">
        <v>0</v>
      </c>
      <c r="L165">
        <f t="shared" si="7"/>
        <v>0</v>
      </c>
      <c r="M165">
        <f t="shared" si="8"/>
        <v>0</v>
      </c>
      <c r="N165">
        <f t="shared" si="9"/>
        <v>0</v>
      </c>
    </row>
    <row r="166" spans="1:14" x14ac:dyDescent="0.2">
      <c r="A166" t="s">
        <v>18</v>
      </c>
      <c r="B166" t="s">
        <v>5</v>
      </c>
      <c r="C166" s="16" t="s">
        <v>7</v>
      </c>
      <c r="E166" s="16" t="s">
        <v>7</v>
      </c>
      <c r="G166" s="37"/>
      <c r="H166" t="s">
        <v>7</v>
      </c>
      <c r="I166" t="s">
        <v>7</v>
      </c>
      <c r="J166" s="16" t="s">
        <v>7</v>
      </c>
      <c r="K166" s="16" t="s">
        <v>7</v>
      </c>
      <c r="L166" t="str">
        <f t="shared" si="7"/>
        <v>Standard</v>
      </c>
      <c r="M166" t="str">
        <f t="shared" si="8"/>
        <v>Standard</v>
      </c>
      <c r="N166" t="str">
        <f t="shared" si="9"/>
        <v>Standard</v>
      </c>
    </row>
    <row r="167" spans="1:14" x14ac:dyDescent="0.2">
      <c r="B167" t="s">
        <v>2</v>
      </c>
      <c r="C167" s="16">
        <v>301.60000000000002</v>
      </c>
      <c r="D167" s="42">
        <v>290</v>
      </c>
      <c r="E167" s="16">
        <v>290</v>
      </c>
      <c r="G167" s="37"/>
      <c r="H167">
        <v>220</v>
      </c>
      <c r="I167">
        <v>233.20000000000002</v>
      </c>
      <c r="J167" s="16">
        <v>260</v>
      </c>
      <c r="K167" s="16">
        <v>290</v>
      </c>
      <c r="L167">
        <f t="shared" si="7"/>
        <v>301.60000000000002</v>
      </c>
      <c r="M167">
        <f t="shared" si="8"/>
        <v>346.84</v>
      </c>
      <c r="N167">
        <f t="shared" si="9"/>
        <v>290</v>
      </c>
    </row>
    <row r="168" spans="1:14" x14ac:dyDescent="0.2">
      <c r="C168" s="16">
        <v>0</v>
      </c>
      <c r="E168" s="16">
        <v>0</v>
      </c>
      <c r="I168">
        <v>0</v>
      </c>
      <c r="J168" s="16">
        <v>0</v>
      </c>
      <c r="K168" s="16">
        <v>0</v>
      </c>
      <c r="L168">
        <f t="shared" si="7"/>
        <v>0</v>
      </c>
      <c r="M168">
        <f t="shared" si="8"/>
        <v>0</v>
      </c>
      <c r="N168">
        <f t="shared" si="9"/>
        <v>0</v>
      </c>
    </row>
    <row r="169" spans="1:14" x14ac:dyDescent="0.2">
      <c r="A169" t="s">
        <v>287</v>
      </c>
      <c r="B169" t="s">
        <v>13</v>
      </c>
      <c r="C169" s="16" t="s">
        <v>7</v>
      </c>
      <c r="E169" s="16" t="s">
        <v>7</v>
      </c>
      <c r="H169" t="s">
        <v>7</v>
      </c>
      <c r="I169" t="s">
        <v>7</v>
      </c>
      <c r="J169" s="16" t="s">
        <v>7</v>
      </c>
      <c r="K169" s="16" t="s">
        <v>7</v>
      </c>
      <c r="L169" t="str">
        <f t="shared" si="7"/>
        <v>Standard</v>
      </c>
      <c r="M169" t="str">
        <f t="shared" si="8"/>
        <v>Standard</v>
      </c>
      <c r="N169" t="str">
        <f t="shared" si="9"/>
        <v>Standard</v>
      </c>
    </row>
    <row r="170" spans="1:14" x14ac:dyDescent="0.2">
      <c r="B170" t="s">
        <v>77</v>
      </c>
      <c r="C170" s="16">
        <v>707.2</v>
      </c>
      <c r="D170" s="42">
        <v>680</v>
      </c>
      <c r="E170" s="16">
        <v>680</v>
      </c>
      <c r="H170">
        <v>516</v>
      </c>
      <c r="I170">
        <v>546.96</v>
      </c>
      <c r="J170" s="16">
        <v>680</v>
      </c>
      <c r="K170" s="16">
        <v>680</v>
      </c>
      <c r="L170">
        <f t="shared" si="7"/>
        <v>707.2</v>
      </c>
      <c r="M170">
        <f t="shared" si="8"/>
        <v>813.28</v>
      </c>
      <c r="N170">
        <f t="shared" si="9"/>
        <v>680</v>
      </c>
    </row>
    <row r="171" spans="1:14" ht="16.5" customHeight="1" x14ac:dyDescent="0.2">
      <c r="C171" s="16">
        <v>0</v>
      </c>
      <c r="E171" s="16">
        <v>0</v>
      </c>
      <c r="I171">
        <v>0</v>
      </c>
      <c r="J171" s="16">
        <v>0</v>
      </c>
      <c r="K171" s="16">
        <v>0</v>
      </c>
      <c r="L171">
        <f t="shared" si="7"/>
        <v>0</v>
      </c>
      <c r="M171">
        <f t="shared" si="8"/>
        <v>0</v>
      </c>
      <c r="N171">
        <f t="shared" si="9"/>
        <v>0</v>
      </c>
    </row>
    <row r="172" spans="1:14" ht="16.5" customHeight="1" x14ac:dyDescent="0.2">
      <c r="A172" t="s">
        <v>309</v>
      </c>
      <c r="B172" t="s">
        <v>310</v>
      </c>
      <c r="C172" s="16" t="s">
        <v>7</v>
      </c>
      <c r="E172" s="16" t="s">
        <v>7</v>
      </c>
      <c r="H172" t="s">
        <v>7</v>
      </c>
      <c r="I172" t="s">
        <v>7</v>
      </c>
      <c r="J172" s="16" t="s">
        <v>7</v>
      </c>
      <c r="K172" s="16" t="s">
        <v>7</v>
      </c>
      <c r="L172" t="str">
        <f t="shared" si="7"/>
        <v>Standard</v>
      </c>
      <c r="M172" t="str">
        <f t="shared" si="8"/>
        <v>Standard</v>
      </c>
      <c r="N172" t="str">
        <f t="shared" si="9"/>
        <v>Standard</v>
      </c>
    </row>
    <row r="173" spans="1:14" ht="16.5" customHeight="1" x14ac:dyDescent="0.2">
      <c r="B173" t="s">
        <v>311</v>
      </c>
      <c r="C173" s="16">
        <v>0</v>
      </c>
      <c r="E173" s="16">
        <v>0</v>
      </c>
      <c r="I173">
        <v>0</v>
      </c>
      <c r="J173" s="16">
        <v>0</v>
      </c>
      <c r="K173" s="16">
        <v>0</v>
      </c>
      <c r="L173">
        <f t="shared" si="7"/>
        <v>0</v>
      </c>
      <c r="M173">
        <f t="shared" si="8"/>
        <v>0</v>
      </c>
      <c r="N173">
        <f t="shared" si="9"/>
        <v>0</v>
      </c>
    </row>
    <row r="174" spans="1:14" x14ac:dyDescent="0.2">
      <c r="B174" t="s">
        <v>312</v>
      </c>
      <c r="C174" s="16">
        <v>0</v>
      </c>
      <c r="E174" s="16">
        <v>0</v>
      </c>
      <c r="I174">
        <v>0</v>
      </c>
      <c r="J174" s="16">
        <v>0</v>
      </c>
      <c r="K174" s="16">
        <v>0</v>
      </c>
      <c r="L174">
        <f t="shared" si="7"/>
        <v>0</v>
      </c>
      <c r="M174">
        <f t="shared" si="8"/>
        <v>0</v>
      </c>
      <c r="N174">
        <f t="shared" si="9"/>
        <v>0</v>
      </c>
    </row>
    <row r="175" spans="1:14" x14ac:dyDescent="0.2">
      <c r="B175" t="s">
        <v>313</v>
      </c>
      <c r="C175" s="16">
        <v>0</v>
      </c>
      <c r="E175" s="16">
        <v>0</v>
      </c>
      <c r="I175">
        <v>0</v>
      </c>
      <c r="J175" s="16">
        <v>0</v>
      </c>
      <c r="K175" s="16">
        <v>0</v>
      </c>
      <c r="L175">
        <f t="shared" si="7"/>
        <v>0</v>
      </c>
      <c r="M175">
        <f t="shared" si="8"/>
        <v>0</v>
      </c>
      <c r="N175">
        <f t="shared" si="9"/>
        <v>0</v>
      </c>
    </row>
    <row r="176" spans="1:14" x14ac:dyDescent="0.2">
      <c r="C176" s="16">
        <v>0</v>
      </c>
      <c r="E176" s="16">
        <v>0</v>
      </c>
      <c r="I176">
        <v>0</v>
      </c>
      <c r="J176" s="16">
        <v>0</v>
      </c>
      <c r="K176" s="16">
        <v>0</v>
      </c>
      <c r="L176">
        <f t="shared" si="7"/>
        <v>0</v>
      </c>
      <c r="M176">
        <f t="shared" si="8"/>
        <v>0</v>
      </c>
      <c r="N176">
        <f t="shared" si="9"/>
        <v>0</v>
      </c>
    </row>
    <row r="177" spans="1:14" x14ac:dyDescent="0.2">
      <c r="A177" t="s">
        <v>109</v>
      </c>
      <c r="B177" t="s">
        <v>5</v>
      </c>
      <c r="C177" s="16" t="s">
        <v>7</v>
      </c>
      <c r="E177" s="16" t="s">
        <v>7</v>
      </c>
      <c r="G177" s="37"/>
      <c r="H177" t="s">
        <v>7</v>
      </c>
      <c r="I177" t="s">
        <v>7</v>
      </c>
      <c r="J177" s="16" t="s">
        <v>7</v>
      </c>
      <c r="K177" s="16" t="s">
        <v>7</v>
      </c>
      <c r="L177" t="str">
        <f t="shared" si="7"/>
        <v>Standard</v>
      </c>
      <c r="M177" t="str">
        <f t="shared" si="8"/>
        <v>Standard</v>
      </c>
      <c r="N177" t="str">
        <f t="shared" si="9"/>
        <v>Standard</v>
      </c>
    </row>
    <row r="178" spans="1:14" x14ac:dyDescent="0.2">
      <c r="B178" t="s">
        <v>2</v>
      </c>
      <c r="C178" s="16">
        <v>374.40000000000003</v>
      </c>
      <c r="D178" s="42">
        <v>360</v>
      </c>
      <c r="E178" s="16">
        <v>360</v>
      </c>
      <c r="G178" s="37"/>
      <c r="H178">
        <v>240</v>
      </c>
      <c r="I178">
        <v>254.4</v>
      </c>
      <c r="J178" s="16">
        <v>325</v>
      </c>
      <c r="K178" s="16">
        <v>360</v>
      </c>
      <c r="L178">
        <f t="shared" si="7"/>
        <v>374.40000000000003</v>
      </c>
      <c r="M178">
        <f t="shared" si="8"/>
        <v>430.56</v>
      </c>
      <c r="N178">
        <f t="shared" si="9"/>
        <v>360</v>
      </c>
    </row>
    <row r="179" spans="1:14" x14ac:dyDescent="0.2">
      <c r="C179" s="16">
        <v>0</v>
      </c>
      <c r="E179" s="16">
        <v>0</v>
      </c>
      <c r="I179">
        <v>0</v>
      </c>
      <c r="J179" s="16">
        <v>0</v>
      </c>
      <c r="K179" s="16">
        <v>0</v>
      </c>
      <c r="L179">
        <f t="shared" si="7"/>
        <v>0</v>
      </c>
      <c r="M179">
        <f t="shared" si="8"/>
        <v>0</v>
      </c>
      <c r="N179">
        <f t="shared" si="9"/>
        <v>0</v>
      </c>
    </row>
    <row r="180" spans="1:14" x14ac:dyDescent="0.2">
      <c r="A180" t="s">
        <v>250</v>
      </c>
      <c r="B180" t="s">
        <v>5</v>
      </c>
      <c r="C180" s="16" t="s">
        <v>7</v>
      </c>
      <c r="E180" s="16" t="s">
        <v>7</v>
      </c>
      <c r="G180" s="37"/>
      <c r="H180" t="s">
        <v>7</v>
      </c>
      <c r="I180" t="s">
        <v>7</v>
      </c>
      <c r="J180" s="16" t="s">
        <v>7</v>
      </c>
      <c r="K180" s="16" t="s">
        <v>7</v>
      </c>
      <c r="L180" t="str">
        <f t="shared" si="7"/>
        <v>Standard</v>
      </c>
      <c r="M180" t="str">
        <f t="shared" si="8"/>
        <v>Standard</v>
      </c>
      <c r="N180" t="str">
        <f t="shared" si="9"/>
        <v>Standard</v>
      </c>
    </row>
    <row r="181" spans="1:14" x14ac:dyDescent="0.2">
      <c r="B181" t="s">
        <v>2</v>
      </c>
      <c r="C181" s="16">
        <v>249.60000000000002</v>
      </c>
      <c r="D181" s="42">
        <v>240</v>
      </c>
      <c r="E181" s="16">
        <v>240</v>
      </c>
      <c r="G181" s="37"/>
      <c r="H181">
        <v>168</v>
      </c>
      <c r="I181">
        <v>178.08</v>
      </c>
      <c r="J181" s="16">
        <v>228</v>
      </c>
      <c r="K181" s="16">
        <v>240</v>
      </c>
      <c r="L181">
        <f t="shared" si="7"/>
        <v>249.60000000000002</v>
      </c>
      <c r="M181">
        <f t="shared" si="8"/>
        <v>287.04000000000002</v>
      </c>
      <c r="N181">
        <f t="shared" si="9"/>
        <v>240</v>
      </c>
    </row>
    <row r="182" spans="1:14" x14ac:dyDescent="0.2">
      <c r="C182" s="16">
        <v>0</v>
      </c>
      <c r="E182" s="16">
        <v>0</v>
      </c>
      <c r="I182">
        <v>0</v>
      </c>
      <c r="J182" s="16">
        <v>0</v>
      </c>
      <c r="K182" s="16">
        <v>0</v>
      </c>
      <c r="L182">
        <f t="shared" si="7"/>
        <v>0</v>
      </c>
      <c r="M182">
        <f t="shared" si="8"/>
        <v>0</v>
      </c>
      <c r="N182">
        <f t="shared" si="9"/>
        <v>0</v>
      </c>
    </row>
    <row r="183" spans="1:14" x14ac:dyDescent="0.2">
      <c r="A183" t="s">
        <v>197</v>
      </c>
      <c r="B183" t="s">
        <v>5</v>
      </c>
      <c r="C183" s="16" t="s">
        <v>7</v>
      </c>
      <c r="E183" s="16" t="s">
        <v>7</v>
      </c>
      <c r="G183" s="37"/>
      <c r="H183" t="s">
        <v>7</v>
      </c>
      <c r="I183" t="s">
        <v>7</v>
      </c>
      <c r="J183" s="16" t="s">
        <v>7</v>
      </c>
      <c r="K183" s="16" t="s">
        <v>7</v>
      </c>
      <c r="L183" t="str">
        <f t="shared" si="7"/>
        <v>Standard</v>
      </c>
      <c r="M183" t="str">
        <f t="shared" si="8"/>
        <v>Standard</v>
      </c>
      <c r="N183" t="str">
        <f t="shared" si="9"/>
        <v>Standard</v>
      </c>
    </row>
    <row r="184" spans="1:14" x14ac:dyDescent="0.2">
      <c r="B184" t="s">
        <v>2</v>
      </c>
      <c r="C184" s="16">
        <v>249.60000000000002</v>
      </c>
      <c r="D184" s="42">
        <v>240</v>
      </c>
      <c r="E184" s="16">
        <v>240</v>
      </c>
      <c r="G184" s="37"/>
      <c r="H184">
        <v>168</v>
      </c>
      <c r="I184">
        <v>178.08</v>
      </c>
      <c r="J184" s="16">
        <v>228</v>
      </c>
      <c r="K184" s="16">
        <v>240</v>
      </c>
      <c r="L184">
        <f t="shared" si="7"/>
        <v>249.60000000000002</v>
      </c>
      <c r="M184">
        <f t="shared" si="8"/>
        <v>287.04000000000002</v>
      </c>
      <c r="N184">
        <f t="shared" si="9"/>
        <v>240</v>
      </c>
    </row>
    <row r="185" spans="1:14" x14ac:dyDescent="0.2">
      <c r="C185" s="16">
        <v>0</v>
      </c>
      <c r="E185" s="16">
        <v>0</v>
      </c>
      <c r="I185">
        <v>0</v>
      </c>
      <c r="J185" s="16">
        <v>0</v>
      </c>
      <c r="K185" s="16">
        <v>0</v>
      </c>
      <c r="L185">
        <f t="shared" si="7"/>
        <v>0</v>
      </c>
      <c r="M185">
        <f t="shared" si="8"/>
        <v>0</v>
      </c>
      <c r="N185">
        <f t="shared" si="9"/>
        <v>0</v>
      </c>
    </row>
    <row r="186" spans="1:14" x14ac:dyDescent="0.2">
      <c r="A186" t="s">
        <v>110</v>
      </c>
      <c r="B186" t="s">
        <v>5</v>
      </c>
      <c r="C186" s="16" t="s">
        <v>7</v>
      </c>
      <c r="E186" s="16" t="s">
        <v>7</v>
      </c>
      <c r="G186" s="37"/>
      <c r="H186" t="s">
        <v>7</v>
      </c>
      <c r="I186" t="s">
        <v>7</v>
      </c>
      <c r="J186" s="16" t="s">
        <v>7</v>
      </c>
      <c r="K186" s="16" t="s">
        <v>7</v>
      </c>
      <c r="L186" t="str">
        <f t="shared" si="7"/>
        <v>Standard</v>
      </c>
      <c r="M186" t="str">
        <f t="shared" si="8"/>
        <v>Standard</v>
      </c>
      <c r="N186" t="str">
        <f t="shared" si="9"/>
        <v>Standard</v>
      </c>
    </row>
    <row r="187" spans="1:14" x14ac:dyDescent="0.2">
      <c r="B187" t="s">
        <v>2</v>
      </c>
      <c r="C187" s="16">
        <v>636.48</v>
      </c>
      <c r="D187" s="42">
        <v>612</v>
      </c>
      <c r="E187" s="16">
        <v>612</v>
      </c>
      <c r="G187" s="37"/>
      <c r="H187">
        <v>432</v>
      </c>
      <c r="I187">
        <v>457.92</v>
      </c>
      <c r="J187" s="16">
        <v>584</v>
      </c>
      <c r="K187" s="16">
        <v>612</v>
      </c>
      <c r="L187">
        <f t="shared" si="7"/>
        <v>636.48</v>
      </c>
      <c r="M187">
        <f t="shared" si="8"/>
        <v>731.952</v>
      </c>
      <c r="N187">
        <f t="shared" si="9"/>
        <v>612</v>
      </c>
    </row>
    <row r="188" spans="1:14" x14ac:dyDescent="0.2">
      <c r="C188" s="16">
        <v>0</v>
      </c>
      <c r="E188" s="16">
        <v>0</v>
      </c>
      <c r="I188">
        <v>0</v>
      </c>
      <c r="J188" s="16">
        <v>0</v>
      </c>
      <c r="K188" s="16">
        <v>0</v>
      </c>
      <c r="L188">
        <f t="shared" si="7"/>
        <v>0</v>
      </c>
      <c r="M188">
        <f t="shared" si="8"/>
        <v>0</v>
      </c>
      <c r="N188">
        <f t="shared" si="9"/>
        <v>0</v>
      </c>
    </row>
    <row r="189" spans="1:14" x14ac:dyDescent="0.2">
      <c r="A189" t="s">
        <v>111</v>
      </c>
      <c r="B189" t="s">
        <v>5</v>
      </c>
      <c r="C189" s="16" t="s">
        <v>7</v>
      </c>
      <c r="E189" s="16" t="s">
        <v>7</v>
      </c>
      <c r="G189" s="37"/>
      <c r="H189" t="s">
        <v>7</v>
      </c>
      <c r="I189" t="s">
        <v>7</v>
      </c>
      <c r="J189" s="16" t="s">
        <v>7</v>
      </c>
      <c r="K189" s="16" t="s">
        <v>7</v>
      </c>
      <c r="L189" t="str">
        <f t="shared" si="7"/>
        <v>Standard</v>
      </c>
      <c r="M189" t="str">
        <f t="shared" si="8"/>
        <v>Standard</v>
      </c>
      <c r="N189" t="str">
        <f t="shared" si="9"/>
        <v>Standard</v>
      </c>
    </row>
    <row r="190" spans="1:14" x14ac:dyDescent="0.2">
      <c r="B190" t="s">
        <v>112</v>
      </c>
      <c r="C190" s="16">
        <v>12049.44</v>
      </c>
      <c r="D190" s="42">
        <v>11586</v>
      </c>
      <c r="E190" s="16">
        <v>11586</v>
      </c>
      <c r="G190" s="37"/>
      <c r="H190">
        <v>9640</v>
      </c>
      <c r="I190">
        <v>10218.4</v>
      </c>
      <c r="J190" s="16">
        <v>11035</v>
      </c>
      <c r="K190" s="16">
        <v>11586</v>
      </c>
      <c r="L190">
        <f t="shared" si="7"/>
        <v>12049.44</v>
      </c>
      <c r="M190">
        <f t="shared" si="8"/>
        <v>13856.856</v>
      </c>
      <c r="N190">
        <f t="shared" si="9"/>
        <v>11586</v>
      </c>
    </row>
    <row r="191" spans="1:14" x14ac:dyDescent="0.2">
      <c r="C191" s="16">
        <v>0</v>
      </c>
      <c r="E191" s="16">
        <v>0</v>
      </c>
      <c r="I191">
        <v>0</v>
      </c>
      <c r="J191" s="16">
        <v>0</v>
      </c>
      <c r="K191" s="16">
        <v>0</v>
      </c>
      <c r="L191">
        <f t="shared" si="7"/>
        <v>0</v>
      </c>
      <c r="M191">
        <f t="shared" si="8"/>
        <v>0</v>
      </c>
      <c r="N191">
        <f t="shared" si="9"/>
        <v>0</v>
      </c>
    </row>
    <row r="192" spans="1:14" x14ac:dyDescent="0.2">
      <c r="A192" t="s">
        <v>113</v>
      </c>
      <c r="B192" t="s">
        <v>114</v>
      </c>
      <c r="C192" s="16" t="s">
        <v>7</v>
      </c>
      <c r="E192" s="16" t="s">
        <v>7</v>
      </c>
      <c r="G192" s="37"/>
      <c r="H192" t="s">
        <v>7</v>
      </c>
      <c r="I192" t="s">
        <v>7</v>
      </c>
      <c r="J192" s="16" t="s">
        <v>7</v>
      </c>
      <c r="K192" s="16" t="s">
        <v>7</v>
      </c>
      <c r="L192" t="str">
        <f t="shared" si="7"/>
        <v>Standard</v>
      </c>
      <c r="M192" t="str">
        <f t="shared" si="8"/>
        <v>Standard</v>
      </c>
      <c r="N192" t="str">
        <f t="shared" si="9"/>
        <v>Standard</v>
      </c>
    </row>
    <row r="193" spans="1:14" x14ac:dyDescent="0.2">
      <c r="B193" t="s">
        <v>270</v>
      </c>
      <c r="C193" s="16">
        <v>6702.8</v>
      </c>
      <c r="D193" s="42">
        <v>6445</v>
      </c>
      <c r="E193" s="16">
        <v>6445</v>
      </c>
      <c r="G193" s="43">
        <v>-0.1</v>
      </c>
      <c r="H193">
        <v>5287.5</v>
      </c>
      <c r="I193">
        <v>5604.75</v>
      </c>
      <c r="J193" s="16">
        <v>6445</v>
      </c>
      <c r="K193" s="16">
        <v>6445</v>
      </c>
      <c r="L193">
        <f t="shared" si="7"/>
        <v>6702.8</v>
      </c>
      <c r="M193">
        <f t="shared" si="8"/>
        <v>7708.2199999999993</v>
      </c>
      <c r="N193">
        <f t="shared" si="9"/>
        <v>6445</v>
      </c>
    </row>
    <row r="194" spans="1:14" x14ac:dyDescent="0.2">
      <c r="C194" s="16">
        <v>0</v>
      </c>
      <c r="E194" s="16">
        <v>0</v>
      </c>
      <c r="I194">
        <v>0</v>
      </c>
      <c r="J194" s="16">
        <v>0</v>
      </c>
      <c r="K194" s="16">
        <v>0</v>
      </c>
      <c r="L194">
        <f t="shared" si="7"/>
        <v>0</v>
      </c>
      <c r="M194">
        <f t="shared" si="8"/>
        <v>0</v>
      </c>
      <c r="N194">
        <f t="shared" si="9"/>
        <v>0</v>
      </c>
    </row>
    <row r="195" spans="1:14" x14ac:dyDescent="0.2">
      <c r="A195" t="s">
        <v>115</v>
      </c>
      <c r="B195" t="s">
        <v>116</v>
      </c>
      <c r="C195" s="16" t="s">
        <v>7</v>
      </c>
      <c r="E195" s="16" t="s">
        <v>7</v>
      </c>
      <c r="G195" s="37"/>
      <c r="H195" t="s">
        <v>7</v>
      </c>
      <c r="I195" t="s">
        <v>7</v>
      </c>
      <c r="J195" s="16" t="s">
        <v>7</v>
      </c>
      <c r="K195" s="16" t="s">
        <v>7</v>
      </c>
      <c r="L195" t="str">
        <f t="shared" si="7"/>
        <v>Standard</v>
      </c>
      <c r="M195" t="str">
        <f t="shared" si="8"/>
        <v>Standard</v>
      </c>
      <c r="N195" t="str">
        <f t="shared" si="9"/>
        <v>Standard</v>
      </c>
    </row>
    <row r="196" spans="1:14" x14ac:dyDescent="0.2">
      <c r="B196" t="s">
        <v>332</v>
      </c>
      <c r="C196" s="16">
        <v>1900.0800000000002</v>
      </c>
      <c r="D196" s="42">
        <v>1827</v>
      </c>
      <c r="E196" s="16">
        <v>1827</v>
      </c>
      <c r="G196" s="37"/>
      <c r="H196">
        <v>1440</v>
      </c>
      <c r="I196">
        <v>1526.4</v>
      </c>
      <c r="J196" s="16">
        <v>1740</v>
      </c>
      <c r="K196" s="16">
        <v>1827</v>
      </c>
      <c r="L196">
        <f t="shared" ref="L196:L259" si="10">IF(ISNUMBER(K196),K196*1.04,K196)</f>
        <v>1900.0800000000002</v>
      </c>
      <c r="M196">
        <f t="shared" ref="M196:M259" si="11">IF(ISNUMBER(C196),C196*1.15,C196)</f>
        <v>2185.0920000000001</v>
      </c>
      <c r="N196">
        <f t="shared" si="9"/>
        <v>1827</v>
      </c>
    </row>
    <row r="197" spans="1:14" x14ac:dyDescent="0.2">
      <c r="B197" t="s">
        <v>117</v>
      </c>
      <c r="C197" s="16" t="s">
        <v>8</v>
      </c>
      <c r="E197" s="16" t="s">
        <v>8</v>
      </c>
      <c r="G197" s="37"/>
      <c r="H197" t="s">
        <v>8</v>
      </c>
      <c r="I197" t="s">
        <v>8</v>
      </c>
      <c r="J197" s="16" t="s">
        <v>8</v>
      </c>
      <c r="K197" s="16" t="s">
        <v>8</v>
      </c>
      <c r="L197" t="str">
        <f t="shared" si="10"/>
        <v>Sur devis</v>
      </c>
      <c r="M197" t="str">
        <f t="shared" si="11"/>
        <v>Sur devis</v>
      </c>
      <c r="N197" t="str">
        <f t="shared" si="9"/>
        <v>Sur devis</v>
      </c>
    </row>
    <row r="198" spans="1:14" x14ac:dyDescent="0.2">
      <c r="C198" s="16">
        <v>0</v>
      </c>
      <c r="E198" s="16">
        <v>0</v>
      </c>
      <c r="I198">
        <v>0</v>
      </c>
      <c r="J198" s="16">
        <v>0</v>
      </c>
      <c r="K198" s="16">
        <v>0</v>
      </c>
      <c r="L198">
        <f t="shared" si="10"/>
        <v>0</v>
      </c>
      <c r="M198">
        <f t="shared" si="11"/>
        <v>0</v>
      </c>
      <c r="N198">
        <f t="shared" si="9"/>
        <v>0</v>
      </c>
    </row>
    <row r="199" spans="1:14" x14ac:dyDescent="0.2">
      <c r="A199" t="s">
        <v>118</v>
      </c>
      <c r="B199" t="s">
        <v>119</v>
      </c>
      <c r="C199" s="16" t="s">
        <v>7</v>
      </c>
      <c r="E199" s="16" t="s">
        <v>7</v>
      </c>
      <c r="G199" s="37"/>
      <c r="H199" t="s">
        <v>7</v>
      </c>
      <c r="I199" t="s">
        <v>7</v>
      </c>
      <c r="J199" s="16" t="s">
        <v>7</v>
      </c>
      <c r="K199" s="16" t="s">
        <v>7</v>
      </c>
      <c r="L199" t="str">
        <f t="shared" si="10"/>
        <v>Standard</v>
      </c>
      <c r="M199" t="str">
        <f t="shared" si="11"/>
        <v>Standard</v>
      </c>
      <c r="N199" t="str">
        <f t="shared" si="9"/>
        <v>Standard</v>
      </c>
    </row>
    <row r="200" spans="1:14" x14ac:dyDescent="0.2">
      <c r="B200" t="s">
        <v>117</v>
      </c>
      <c r="C200" s="16" t="s">
        <v>8</v>
      </c>
      <c r="E200" s="16" t="s">
        <v>8</v>
      </c>
      <c r="G200" s="37"/>
      <c r="H200" t="s">
        <v>8</v>
      </c>
      <c r="I200" t="s">
        <v>8</v>
      </c>
      <c r="J200" s="16" t="s">
        <v>8</v>
      </c>
      <c r="K200" s="16" t="s">
        <v>8</v>
      </c>
      <c r="L200" t="str">
        <f t="shared" si="10"/>
        <v>Sur devis</v>
      </c>
      <c r="M200" t="str">
        <f t="shared" si="11"/>
        <v>Sur devis</v>
      </c>
      <c r="N200" t="str">
        <f t="shared" ref="N200:N263" si="12">IF(ISNUMBER(E200),E200,C200)</f>
        <v>Sur devis</v>
      </c>
    </row>
    <row r="201" spans="1:14" x14ac:dyDescent="0.2">
      <c r="C201" s="16">
        <v>0</v>
      </c>
      <c r="E201" s="16">
        <v>0</v>
      </c>
      <c r="I201">
        <v>0</v>
      </c>
      <c r="J201" s="16">
        <v>0</v>
      </c>
      <c r="K201" s="16">
        <v>0</v>
      </c>
      <c r="L201">
        <f t="shared" si="10"/>
        <v>0</v>
      </c>
      <c r="M201">
        <f t="shared" si="11"/>
        <v>0</v>
      </c>
      <c r="N201">
        <f t="shared" si="12"/>
        <v>0</v>
      </c>
    </row>
    <row r="202" spans="1:14" x14ac:dyDescent="0.2">
      <c r="A202" t="s">
        <v>120</v>
      </c>
      <c r="B202" t="s">
        <v>5</v>
      </c>
      <c r="C202" s="16" t="s">
        <v>7</v>
      </c>
      <c r="E202" s="16" t="s">
        <v>7</v>
      </c>
      <c r="G202" s="37"/>
      <c r="H202" t="s">
        <v>7</v>
      </c>
      <c r="I202" t="s">
        <v>7</v>
      </c>
      <c r="J202" s="16" t="s">
        <v>7</v>
      </c>
      <c r="K202" s="16" t="s">
        <v>7</v>
      </c>
      <c r="L202" t="str">
        <f t="shared" si="10"/>
        <v>Standard</v>
      </c>
      <c r="M202" t="str">
        <f t="shared" si="11"/>
        <v>Standard</v>
      </c>
      <c r="N202" t="str">
        <f t="shared" si="12"/>
        <v>Standard</v>
      </c>
    </row>
    <row r="203" spans="1:14" x14ac:dyDescent="0.2">
      <c r="B203" t="s">
        <v>2</v>
      </c>
      <c r="C203" s="16">
        <v>764.4</v>
      </c>
      <c r="D203" s="42">
        <v>735</v>
      </c>
      <c r="E203" s="16">
        <v>735</v>
      </c>
      <c r="G203" s="37"/>
      <c r="H203">
        <v>594</v>
      </c>
      <c r="I203">
        <v>629.64</v>
      </c>
      <c r="J203" s="16">
        <v>705</v>
      </c>
      <c r="K203" s="16">
        <v>735</v>
      </c>
      <c r="L203">
        <f t="shared" si="10"/>
        <v>764.4</v>
      </c>
      <c r="M203">
        <f t="shared" si="11"/>
        <v>879.06</v>
      </c>
      <c r="N203">
        <f t="shared" si="12"/>
        <v>735</v>
      </c>
    </row>
    <row r="204" spans="1:14" x14ac:dyDescent="0.2">
      <c r="C204" s="16">
        <v>0</v>
      </c>
      <c r="E204" s="16">
        <v>0</v>
      </c>
      <c r="I204">
        <v>0</v>
      </c>
      <c r="J204" s="16">
        <v>0</v>
      </c>
      <c r="K204" s="16">
        <v>0</v>
      </c>
      <c r="L204">
        <f t="shared" si="10"/>
        <v>0</v>
      </c>
      <c r="M204">
        <f t="shared" si="11"/>
        <v>0</v>
      </c>
      <c r="N204">
        <f t="shared" si="12"/>
        <v>0</v>
      </c>
    </row>
    <row r="205" spans="1:14" x14ac:dyDescent="0.2">
      <c r="A205" t="s">
        <v>258</v>
      </c>
      <c r="B205" t="s">
        <v>13</v>
      </c>
      <c r="C205" s="16" t="s">
        <v>7</v>
      </c>
      <c r="E205" s="16" t="s">
        <v>7</v>
      </c>
      <c r="G205" s="37"/>
      <c r="H205" t="s">
        <v>7</v>
      </c>
      <c r="I205" t="s">
        <v>7</v>
      </c>
      <c r="J205" s="16" t="s">
        <v>7</v>
      </c>
      <c r="K205" s="16" t="s">
        <v>7</v>
      </c>
      <c r="L205" t="str">
        <f t="shared" si="10"/>
        <v>Standard</v>
      </c>
      <c r="M205" t="str">
        <f t="shared" si="11"/>
        <v>Standard</v>
      </c>
      <c r="N205" t="str">
        <f t="shared" si="12"/>
        <v>Standard</v>
      </c>
    </row>
    <row r="206" spans="1:14" x14ac:dyDescent="0.2">
      <c r="B206" t="s">
        <v>2</v>
      </c>
      <c r="C206" s="16">
        <v>1034.8</v>
      </c>
      <c r="D206" s="42">
        <v>995</v>
      </c>
      <c r="E206" s="16">
        <v>995</v>
      </c>
      <c r="G206" s="37"/>
      <c r="H206">
        <v>780</v>
      </c>
      <c r="I206">
        <v>826.80000000000007</v>
      </c>
      <c r="J206" s="16">
        <v>950</v>
      </c>
      <c r="K206" s="16">
        <v>995</v>
      </c>
      <c r="L206">
        <f t="shared" si="10"/>
        <v>1034.8</v>
      </c>
      <c r="M206">
        <f t="shared" si="11"/>
        <v>1190.0199999999998</v>
      </c>
      <c r="N206">
        <f t="shared" si="12"/>
        <v>995</v>
      </c>
    </row>
    <row r="207" spans="1:14" x14ac:dyDescent="0.2">
      <c r="C207" s="16">
        <v>0</v>
      </c>
      <c r="E207" s="16">
        <v>0</v>
      </c>
      <c r="I207">
        <v>0</v>
      </c>
      <c r="J207" s="16">
        <v>0</v>
      </c>
      <c r="K207" s="16">
        <v>0</v>
      </c>
      <c r="L207">
        <f t="shared" si="10"/>
        <v>0</v>
      </c>
      <c r="M207">
        <f t="shared" si="11"/>
        <v>0</v>
      </c>
      <c r="N207">
        <f t="shared" si="12"/>
        <v>0</v>
      </c>
    </row>
    <row r="208" spans="1:14" x14ac:dyDescent="0.2">
      <c r="A208" t="s">
        <v>283</v>
      </c>
      <c r="B208" t="s">
        <v>5</v>
      </c>
      <c r="C208" s="16" t="s">
        <v>7</v>
      </c>
      <c r="E208" s="16" t="s">
        <v>7</v>
      </c>
      <c r="G208" s="37"/>
      <c r="H208" t="s">
        <v>7</v>
      </c>
      <c r="I208" t="s">
        <v>7</v>
      </c>
      <c r="J208" s="16" t="s">
        <v>7</v>
      </c>
      <c r="K208" s="16" t="s">
        <v>7</v>
      </c>
      <c r="L208" t="str">
        <f t="shared" si="10"/>
        <v>Standard</v>
      </c>
      <c r="M208" t="str">
        <f t="shared" si="11"/>
        <v>Standard</v>
      </c>
      <c r="N208" t="str">
        <f t="shared" si="12"/>
        <v>Standard</v>
      </c>
    </row>
    <row r="209" spans="1:14" x14ac:dyDescent="0.2">
      <c r="B209" t="s">
        <v>282</v>
      </c>
      <c r="C209" s="16">
        <v>307.84000000000003</v>
      </c>
      <c r="D209" s="42">
        <v>296</v>
      </c>
      <c r="E209" s="16">
        <v>296</v>
      </c>
      <c r="G209" s="37"/>
      <c r="H209">
        <v>250</v>
      </c>
      <c r="I209">
        <v>265</v>
      </c>
      <c r="J209" s="16">
        <v>296</v>
      </c>
      <c r="K209" s="16">
        <v>296</v>
      </c>
      <c r="L209">
        <f t="shared" si="10"/>
        <v>307.84000000000003</v>
      </c>
      <c r="M209">
        <f t="shared" si="11"/>
        <v>354.01600000000002</v>
      </c>
      <c r="N209">
        <f t="shared" si="12"/>
        <v>296</v>
      </c>
    </row>
    <row r="210" spans="1:14" x14ac:dyDescent="0.2">
      <c r="B210" t="s">
        <v>284</v>
      </c>
      <c r="C210" s="16">
        <v>618.80000000000007</v>
      </c>
      <c r="D210" s="42">
        <v>595</v>
      </c>
      <c r="E210" s="16">
        <v>595</v>
      </c>
      <c r="G210" s="37"/>
      <c r="H210">
        <v>500</v>
      </c>
      <c r="I210">
        <v>530</v>
      </c>
      <c r="J210" s="16">
        <v>593</v>
      </c>
      <c r="K210" s="16">
        <v>595</v>
      </c>
      <c r="L210">
        <f t="shared" si="10"/>
        <v>618.80000000000007</v>
      </c>
      <c r="M210">
        <f t="shared" si="11"/>
        <v>711.62</v>
      </c>
      <c r="N210">
        <f t="shared" si="12"/>
        <v>595</v>
      </c>
    </row>
    <row r="211" spans="1:14" x14ac:dyDescent="0.2">
      <c r="C211" s="16">
        <v>0</v>
      </c>
      <c r="E211" s="16">
        <v>0</v>
      </c>
      <c r="I211">
        <v>0</v>
      </c>
      <c r="J211" s="16">
        <v>0</v>
      </c>
      <c r="K211" s="16">
        <v>0</v>
      </c>
      <c r="L211">
        <f t="shared" si="10"/>
        <v>0</v>
      </c>
      <c r="M211">
        <f t="shared" si="11"/>
        <v>0</v>
      </c>
      <c r="N211">
        <f t="shared" si="12"/>
        <v>0</v>
      </c>
    </row>
    <row r="212" spans="1:14" x14ac:dyDescent="0.2">
      <c r="A212" t="s">
        <v>285</v>
      </c>
      <c r="B212" t="s">
        <v>5</v>
      </c>
      <c r="C212" s="16" t="s">
        <v>7</v>
      </c>
      <c r="E212" s="16" t="s">
        <v>7</v>
      </c>
      <c r="G212" s="37"/>
      <c r="H212" t="s">
        <v>7</v>
      </c>
      <c r="I212" t="s">
        <v>7</v>
      </c>
      <c r="J212" s="16" t="s">
        <v>7</v>
      </c>
      <c r="K212" s="16" t="s">
        <v>7</v>
      </c>
      <c r="L212" t="str">
        <f t="shared" si="10"/>
        <v>Standard</v>
      </c>
      <c r="M212" t="str">
        <f t="shared" si="11"/>
        <v>Standard</v>
      </c>
      <c r="N212" t="str">
        <f t="shared" si="12"/>
        <v>Standard</v>
      </c>
    </row>
    <row r="213" spans="1:14" x14ac:dyDescent="0.2">
      <c r="B213" t="s">
        <v>286</v>
      </c>
      <c r="C213" s="16">
        <v>1289.6000000000001</v>
      </c>
      <c r="D213" s="42">
        <v>1240</v>
      </c>
      <c r="E213" s="16">
        <v>1240</v>
      </c>
      <c r="G213" s="37"/>
      <c r="H213">
        <v>1000</v>
      </c>
      <c r="I213">
        <v>1060</v>
      </c>
      <c r="J213" s="16">
        <v>1219</v>
      </c>
      <c r="K213" s="16">
        <v>1240</v>
      </c>
      <c r="L213">
        <f t="shared" si="10"/>
        <v>1289.6000000000001</v>
      </c>
      <c r="M213">
        <f t="shared" si="11"/>
        <v>1483.04</v>
      </c>
      <c r="N213">
        <f t="shared" si="12"/>
        <v>1240</v>
      </c>
    </row>
    <row r="214" spans="1:14" x14ac:dyDescent="0.2">
      <c r="C214" s="16">
        <v>0</v>
      </c>
      <c r="E214" s="16">
        <v>0</v>
      </c>
      <c r="I214">
        <v>0</v>
      </c>
      <c r="J214" s="16">
        <v>0</v>
      </c>
      <c r="K214" s="16">
        <v>0</v>
      </c>
      <c r="L214">
        <f t="shared" si="10"/>
        <v>0</v>
      </c>
      <c r="M214">
        <f t="shared" si="11"/>
        <v>0</v>
      </c>
      <c r="N214">
        <f t="shared" si="12"/>
        <v>0</v>
      </c>
    </row>
    <row r="215" spans="1:14" x14ac:dyDescent="0.2">
      <c r="A215" t="s">
        <v>295</v>
      </c>
      <c r="B215" t="s">
        <v>5</v>
      </c>
      <c r="C215" s="16" t="s">
        <v>7</v>
      </c>
      <c r="E215" s="16" t="s">
        <v>7</v>
      </c>
      <c r="G215" s="38"/>
      <c r="H215" t="s">
        <v>7</v>
      </c>
      <c r="I215" t="s">
        <v>7</v>
      </c>
      <c r="J215" s="16" t="s">
        <v>7</v>
      </c>
      <c r="K215" s="16" t="s">
        <v>7</v>
      </c>
      <c r="L215" t="str">
        <f t="shared" si="10"/>
        <v>Standard</v>
      </c>
      <c r="M215" t="str">
        <f t="shared" si="11"/>
        <v>Standard</v>
      </c>
      <c r="N215" t="str">
        <f t="shared" si="12"/>
        <v>Standard</v>
      </c>
    </row>
    <row r="216" spans="1:14" x14ac:dyDescent="0.2">
      <c r="B216" t="s">
        <v>2</v>
      </c>
      <c r="C216" s="16" t="s">
        <v>8</v>
      </c>
      <c r="E216" s="16" t="s">
        <v>8</v>
      </c>
      <c r="G216" s="38"/>
      <c r="H216" t="s">
        <v>8</v>
      </c>
      <c r="I216" t="s">
        <v>8</v>
      </c>
      <c r="J216" s="16" t="s">
        <v>8</v>
      </c>
      <c r="K216" s="16" t="s">
        <v>8</v>
      </c>
      <c r="L216" t="str">
        <f t="shared" si="10"/>
        <v>Sur devis</v>
      </c>
      <c r="M216" t="str">
        <f t="shared" si="11"/>
        <v>Sur devis</v>
      </c>
      <c r="N216" t="str">
        <f t="shared" si="12"/>
        <v>Sur devis</v>
      </c>
    </row>
    <row r="217" spans="1:14" x14ac:dyDescent="0.2">
      <c r="C217" s="16">
        <v>0</v>
      </c>
      <c r="E217" s="16">
        <v>0</v>
      </c>
      <c r="I217">
        <v>0</v>
      </c>
      <c r="J217" s="16">
        <v>0</v>
      </c>
      <c r="K217" s="16">
        <v>0</v>
      </c>
      <c r="L217">
        <f t="shared" si="10"/>
        <v>0</v>
      </c>
      <c r="M217">
        <f t="shared" si="11"/>
        <v>0</v>
      </c>
      <c r="N217">
        <f t="shared" si="12"/>
        <v>0</v>
      </c>
    </row>
    <row r="218" spans="1:14" x14ac:dyDescent="0.2">
      <c r="A218" t="s">
        <v>296</v>
      </c>
      <c r="B218" t="s">
        <v>5</v>
      </c>
      <c r="C218" s="16" t="s">
        <v>7</v>
      </c>
      <c r="E218" s="16" t="s">
        <v>7</v>
      </c>
      <c r="G218" s="38"/>
      <c r="H218" t="s">
        <v>7</v>
      </c>
      <c r="I218" t="s">
        <v>7</v>
      </c>
      <c r="J218" s="16" t="s">
        <v>7</v>
      </c>
      <c r="K218" s="16" t="s">
        <v>7</v>
      </c>
      <c r="L218" t="str">
        <f t="shared" si="10"/>
        <v>Standard</v>
      </c>
      <c r="M218" t="str">
        <f t="shared" si="11"/>
        <v>Standard</v>
      </c>
      <c r="N218" t="str">
        <f t="shared" si="12"/>
        <v>Standard</v>
      </c>
    </row>
    <row r="219" spans="1:14" x14ac:dyDescent="0.2">
      <c r="B219" t="s">
        <v>306</v>
      </c>
      <c r="C219" s="16" t="s">
        <v>8</v>
      </c>
      <c r="E219" s="16" t="s">
        <v>8</v>
      </c>
      <c r="G219" s="38"/>
      <c r="H219" t="s">
        <v>8</v>
      </c>
      <c r="I219" t="s">
        <v>8</v>
      </c>
      <c r="J219" s="16" t="s">
        <v>8</v>
      </c>
      <c r="K219" s="16" t="s">
        <v>8</v>
      </c>
      <c r="L219" t="str">
        <f t="shared" si="10"/>
        <v>Sur devis</v>
      </c>
      <c r="M219" t="str">
        <f t="shared" si="11"/>
        <v>Sur devis</v>
      </c>
      <c r="N219" t="str">
        <f t="shared" si="12"/>
        <v>Sur devis</v>
      </c>
    </row>
    <row r="220" spans="1:14" x14ac:dyDescent="0.2">
      <c r="C220" s="16">
        <v>0</v>
      </c>
      <c r="E220" s="16">
        <v>0</v>
      </c>
      <c r="I220">
        <v>0</v>
      </c>
      <c r="J220" s="16">
        <v>0</v>
      </c>
      <c r="K220" s="16">
        <v>0</v>
      </c>
      <c r="L220">
        <f t="shared" si="10"/>
        <v>0</v>
      </c>
      <c r="M220">
        <f t="shared" si="11"/>
        <v>0</v>
      </c>
      <c r="N220">
        <f t="shared" si="12"/>
        <v>0</v>
      </c>
    </row>
    <row r="221" spans="1:14" ht="13.5" customHeight="1" x14ac:dyDescent="0.2">
      <c r="A221" s="39" t="s">
        <v>121</v>
      </c>
      <c r="B221" s="39" t="s">
        <v>5</v>
      </c>
      <c r="C221" s="40" t="s">
        <v>7</v>
      </c>
      <c r="E221" s="40" t="s">
        <v>7</v>
      </c>
      <c r="H221" t="s">
        <v>7</v>
      </c>
      <c r="I221" t="s">
        <v>7</v>
      </c>
      <c r="J221" s="40" t="s">
        <v>7</v>
      </c>
      <c r="K221" s="40" t="s">
        <v>7</v>
      </c>
      <c r="L221" t="str">
        <f t="shared" si="10"/>
        <v>Standard</v>
      </c>
      <c r="M221" t="str">
        <f t="shared" si="11"/>
        <v>Standard</v>
      </c>
      <c r="N221" t="str">
        <f t="shared" si="12"/>
        <v>Standard</v>
      </c>
    </row>
    <row r="222" spans="1:14" x14ac:dyDescent="0.2">
      <c r="A222" s="39"/>
      <c r="B222" s="39" t="s">
        <v>2</v>
      </c>
      <c r="C222" s="40">
        <v>769.6</v>
      </c>
      <c r="D222" s="42">
        <v>740</v>
      </c>
      <c r="E222" s="40">
        <v>740</v>
      </c>
      <c r="H222">
        <v>560</v>
      </c>
      <c r="I222">
        <v>593.6</v>
      </c>
      <c r="J222" s="40">
        <v>730</v>
      </c>
      <c r="K222" s="40">
        <v>740</v>
      </c>
      <c r="L222">
        <f t="shared" si="10"/>
        <v>769.6</v>
      </c>
      <c r="M222">
        <f t="shared" si="11"/>
        <v>885.04</v>
      </c>
      <c r="N222">
        <f t="shared" si="12"/>
        <v>740</v>
      </c>
    </row>
    <row r="223" spans="1:14" x14ac:dyDescent="0.2">
      <c r="C223" s="16">
        <v>0</v>
      </c>
      <c r="E223" s="16">
        <v>0</v>
      </c>
      <c r="I223">
        <v>0</v>
      </c>
      <c r="J223" s="16">
        <v>0</v>
      </c>
      <c r="K223" s="16">
        <v>0</v>
      </c>
      <c r="L223">
        <f t="shared" si="10"/>
        <v>0</v>
      </c>
      <c r="M223">
        <f t="shared" si="11"/>
        <v>0</v>
      </c>
      <c r="N223">
        <f t="shared" si="12"/>
        <v>0</v>
      </c>
    </row>
    <row r="224" spans="1:14" x14ac:dyDescent="0.2">
      <c r="A224" t="s">
        <v>122</v>
      </c>
      <c r="B224" t="s">
        <v>123</v>
      </c>
      <c r="C224" s="16" t="s">
        <v>7</v>
      </c>
      <c r="E224" s="16" t="s">
        <v>7</v>
      </c>
      <c r="G224" s="37"/>
      <c r="H224" t="s">
        <v>7</v>
      </c>
      <c r="I224" t="s">
        <v>7</v>
      </c>
      <c r="J224" s="16" t="s">
        <v>7</v>
      </c>
      <c r="K224" s="16" t="s">
        <v>7</v>
      </c>
      <c r="L224" t="str">
        <f t="shared" si="10"/>
        <v>Standard</v>
      </c>
      <c r="M224" t="str">
        <f t="shared" si="11"/>
        <v>Standard</v>
      </c>
      <c r="N224" t="str">
        <f t="shared" si="12"/>
        <v>Standard</v>
      </c>
    </row>
    <row r="225" spans="1:14" x14ac:dyDescent="0.2">
      <c r="B225" t="s">
        <v>124</v>
      </c>
      <c r="C225" s="16" t="s">
        <v>8</v>
      </c>
      <c r="E225" s="16" t="s">
        <v>8</v>
      </c>
      <c r="G225" s="37"/>
      <c r="H225" t="s">
        <v>8</v>
      </c>
      <c r="I225" t="s">
        <v>8</v>
      </c>
      <c r="J225" s="16" t="s">
        <v>8</v>
      </c>
      <c r="K225" s="16" t="s">
        <v>8</v>
      </c>
      <c r="L225" t="str">
        <f t="shared" si="10"/>
        <v>Sur devis</v>
      </c>
      <c r="M225" t="str">
        <f t="shared" si="11"/>
        <v>Sur devis</v>
      </c>
      <c r="N225" t="str">
        <f t="shared" si="12"/>
        <v>Sur devis</v>
      </c>
    </row>
    <row r="226" spans="1:14" x14ac:dyDescent="0.2">
      <c r="C226" s="16">
        <v>0</v>
      </c>
      <c r="E226" s="16">
        <v>0</v>
      </c>
      <c r="I226">
        <v>0</v>
      </c>
      <c r="J226" s="16">
        <v>0</v>
      </c>
      <c r="K226" s="16">
        <v>0</v>
      </c>
      <c r="L226">
        <f t="shared" si="10"/>
        <v>0</v>
      </c>
      <c r="M226">
        <f t="shared" si="11"/>
        <v>0</v>
      </c>
      <c r="N226">
        <f t="shared" si="12"/>
        <v>0</v>
      </c>
    </row>
    <row r="227" spans="1:14" x14ac:dyDescent="0.2">
      <c r="A227" t="s">
        <v>125</v>
      </c>
      <c r="B227" t="s">
        <v>5</v>
      </c>
      <c r="C227" s="16" t="s">
        <v>7</v>
      </c>
      <c r="E227" s="16" t="s">
        <v>7</v>
      </c>
      <c r="G227" s="37"/>
      <c r="H227" t="s">
        <v>7</v>
      </c>
      <c r="I227" t="s">
        <v>7</v>
      </c>
      <c r="J227" s="16" t="s">
        <v>7</v>
      </c>
      <c r="K227" s="16" t="s">
        <v>7</v>
      </c>
      <c r="L227" t="str">
        <f t="shared" si="10"/>
        <v>Standard</v>
      </c>
      <c r="M227" t="str">
        <f t="shared" si="11"/>
        <v>Standard</v>
      </c>
      <c r="N227" t="str">
        <f t="shared" si="12"/>
        <v>Standard</v>
      </c>
    </row>
    <row r="228" spans="1:14" x14ac:dyDescent="0.2">
      <c r="B228" t="s">
        <v>257</v>
      </c>
      <c r="C228" s="16">
        <v>852.80000000000007</v>
      </c>
      <c r="D228" s="42">
        <v>820</v>
      </c>
      <c r="E228" s="16">
        <v>820</v>
      </c>
      <c r="G228" s="37"/>
      <c r="H228">
        <v>686.4</v>
      </c>
      <c r="I228">
        <v>727.58400000000006</v>
      </c>
      <c r="J228" s="16">
        <v>798</v>
      </c>
      <c r="K228" s="16">
        <v>820</v>
      </c>
      <c r="L228">
        <f t="shared" si="10"/>
        <v>852.80000000000007</v>
      </c>
      <c r="M228">
        <f t="shared" si="11"/>
        <v>980.72</v>
      </c>
      <c r="N228">
        <f t="shared" si="12"/>
        <v>820</v>
      </c>
    </row>
    <row r="229" spans="1:14" x14ac:dyDescent="0.2">
      <c r="B229" t="s">
        <v>307</v>
      </c>
      <c r="C229" s="16">
        <v>1245.92</v>
      </c>
      <c r="E229" s="16">
        <v>1198</v>
      </c>
      <c r="G229" s="37"/>
      <c r="H229">
        <v>1029.5999999999999</v>
      </c>
      <c r="I229">
        <v>1091.376</v>
      </c>
      <c r="J229" s="16">
        <v>1198</v>
      </c>
      <c r="K229" s="16">
        <v>1198</v>
      </c>
      <c r="L229">
        <f t="shared" si="10"/>
        <v>1245.92</v>
      </c>
      <c r="M229">
        <f t="shared" si="11"/>
        <v>1432.808</v>
      </c>
      <c r="N229">
        <f t="shared" si="12"/>
        <v>1198</v>
      </c>
    </row>
    <row r="230" spans="1:14" x14ac:dyDescent="0.2">
      <c r="C230" s="16">
        <v>0</v>
      </c>
      <c r="E230" s="16">
        <v>0</v>
      </c>
      <c r="I230">
        <v>0</v>
      </c>
      <c r="J230" s="16">
        <v>0</v>
      </c>
      <c r="K230" s="16">
        <v>0</v>
      </c>
      <c r="L230">
        <f t="shared" si="10"/>
        <v>0</v>
      </c>
      <c r="M230">
        <f t="shared" si="11"/>
        <v>0</v>
      </c>
      <c r="N230">
        <f t="shared" si="12"/>
        <v>0</v>
      </c>
    </row>
    <row r="231" spans="1:14" x14ac:dyDescent="0.2">
      <c r="A231" t="s">
        <v>126</v>
      </c>
      <c r="B231" t="s">
        <v>5</v>
      </c>
      <c r="C231" s="16" t="s">
        <v>7</v>
      </c>
      <c r="E231" s="16" t="s">
        <v>7</v>
      </c>
      <c r="G231" s="37"/>
      <c r="H231" t="s">
        <v>7</v>
      </c>
      <c r="I231" t="s">
        <v>7</v>
      </c>
      <c r="J231" s="16" t="s">
        <v>7</v>
      </c>
      <c r="K231" s="16" t="s">
        <v>7</v>
      </c>
      <c r="L231" t="str">
        <f t="shared" si="10"/>
        <v>Standard</v>
      </c>
      <c r="M231" t="str">
        <f t="shared" si="11"/>
        <v>Standard</v>
      </c>
      <c r="N231" t="str">
        <f t="shared" si="12"/>
        <v>Standard</v>
      </c>
    </row>
    <row r="232" spans="1:14" x14ac:dyDescent="0.2">
      <c r="B232" t="s">
        <v>2</v>
      </c>
      <c r="C232" s="16">
        <v>353.6</v>
      </c>
      <c r="D232" s="42">
        <v>340</v>
      </c>
      <c r="E232" s="16">
        <v>340</v>
      </c>
      <c r="G232" s="37"/>
      <c r="H232">
        <v>280</v>
      </c>
      <c r="I232">
        <v>296.8</v>
      </c>
      <c r="J232" s="16">
        <v>331</v>
      </c>
      <c r="K232" s="16">
        <v>340</v>
      </c>
      <c r="L232">
        <f t="shared" si="10"/>
        <v>353.6</v>
      </c>
      <c r="M232">
        <f t="shared" si="11"/>
        <v>406.64</v>
      </c>
      <c r="N232">
        <f t="shared" si="12"/>
        <v>340</v>
      </c>
    </row>
    <row r="233" spans="1:14" x14ac:dyDescent="0.2">
      <c r="C233" s="16">
        <v>0</v>
      </c>
      <c r="E233" s="16">
        <v>0</v>
      </c>
      <c r="I233">
        <v>0</v>
      </c>
      <c r="J233" s="16">
        <v>0</v>
      </c>
      <c r="K233" s="16">
        <v>0</v>
      </c>
      <c r="L233">
        <f t="shared" si="10"/>
        <v>0</v>
      </c>
      <c r="M233">
        <f t="shared" si="11"/>
        <v>0</v>
      </c>
      <c r="N233">
        <f t="shared" si="12"/>
        <v>0</v>
      </c>
    </row>
    <row r="234" spans="1:14" x14ac:dyDescent="0.2">
      <c r="A234" t="s">
        <v>127</v>
      </c>
      <c r="B234" t="s">
        <v>252</v>
      </c>
      <c r="C234" s="16" t="s">
        <v>7</v>
      </c>
      <c r="E234" s="16" t="s">
        <v>7</v>
      </c>
      <c r="G234" s="37"/>
      <c r="H234" t="s">
        <v>7</v>
      </c>
      <c r="I234" t="s">
        <v>7</v>
      </c>
      <c r="J234" s="16" t="s">
        <v>7</v>
      </c>
      <c r="K234" s="16" t="s">
        <v>7</v>
      </c>
      <c r="L234" t="str">
        <f t="shared" si="10"/>
        <v>Standard</v>
      </c>
      <c r="M234" t="str">
        <f t="shared" si="11"/>
        <v>Standard</v>
      </c>
      <c r="N234" t="str">
        <f t="shared" si="12"/>
        <v>Standard</v>
      </c>
    </row>
    <row r="235" spans="1:14" x14ac:dyDescent="0.2">
      <c r="B235" t="s">
        <v>255</v>
      </c>
      <c r="C235" s="16">
        <v>1705.6000000000001</v>
      </c>
      <c r="D235" s="42">
        <v>1640</v>
      </c>
      <c r="E235" s="16">
        <v>1640</v>
      </c>
      <c r="G235" s="37" t="s">
        <v>256</v>
      </c>
      <c r="H235">
        <v>1152</v>
      </c>
      <c r="I235">
        <v>1221.1200000000001</v>
      </c>
      <c r="J235" s="16">
        <v>1562</v>
      </c>
      <c r="K235" s="16">
        <v>1640</v>
      </c>
      <c r="L235">
        <f t="shared" si="10"/>
        <v>1705.6000000000001</v>
      </c>
      <c r="M235">
        <f t="shared" si="11"/>
        <v>1961.44</v>
      </c>
      <c r="N235">
        <f t="shared" si="12"/>
        <v>1640</v>
      </c>
    </row>
    <row r="236" spans="1:14" x14ac:dyDescent="0.2">
      <c r="B236" t="s">
        <v>267</v>
      </c>
      <c r="C236" s="16">
        <v>2891.2000000000003</v>
      </c>
      <c r="D236" s="42">
        <v>2780</v>
      </c>
      <c r="E236" s="16">
        <v>2780</v>
      </c>
      <c r="G236" s="37"/>
      <c r="H236">
        <v>2300</v>
      </c>
      <c r="I236">
        <v>2438</v>
      </c>
      <c r="J236" s="16">
        <v>2730</v>
      </c>
      <c r="K236" s="16">
        <v>2780</v>
      </c>
      <c r="L236">
        <f t="shared" si="10"/>
        <v>2891.2000000000003</v>
      </c>
      <c r="M236">
        <f t="shared" si="11"/>
        <v>3324.88</v>
      </c>
      <c r="N236">
        <f t="shared" si="12"/>
        <v>2780</v>
      </c>
    </row>
    <row r="237" spans="1:14" x14ac:dyDescent="0.2">
      <c r="C237" s="16">
        <v>0</v>
      </c>
      <c r="E237" s="16">
        <v>0</v>
      </c>
      <c r="I237">
        <v>0</v>
      </c>
      <c r="J237" s="16">
        <v>0</v>
      </c>
      <c r="K237" s="16">
        <v>0</v>
      </c>
      <c r="L237">
        <f t="shared" si="10"/>
        <v>0</v>
      </c>
      <c r="M237">
        <f t="shared" si="11"/>
        <v>0</v>
      </c>
      <c r="N237">
        <f t="shared" si="12"/>
        <v>0</v>
      </c>
    </row>
    <row r="238" spans="1:14" x14ac:dyDescent="0.2">
      <c r="A238" t="s">
        <v>259</v>
      </c>
      <c r="B238" t="s">
        <v>5</v>
      </c>
      <c r="C238" s="16" t="s">
        <v>7</v>
      </c>
      <c r="E238" s="16" t="s">
        <v>7</v>
      </c>
      <c r="G238" s="37"/>
      <c r="H238" t="s">
        <v>7</v>
      </c>
      <c r="I238" t="s">
        <v>7</v>
      </c>
      <c r="J238" s="16" t="s">
        <v>7</v>
      </c>
      <c r="K238" s="16" t="s">
        <v>7</v>
      </c>
      <c r="L238" t="str">
        <f t="shared" si="10"/>
        <v>Standard</v>
      </c>
      <c r="M238" t="str">
        <f t="shared" si="11"/>
        <v>Standard</v>
      </c>
      <c r="N238" t="str">
        <f t="shared" si="12"/>
        <v>Standard</v>
      </c>
    </row>
    <row r="239" spans="1:14" x14ac:dyDescent="0.2">
      <c r="B239" t="s">
        <v>77</v>
      </c>
      <c r="C239" s="16">
        <v>553.28</v>
      </c>
      <c r="D239" s="42">
        <v>532</v>
      </c>
      <c r="E239" s="16">
        <v>532</v>
      </c>
      <c r="G239" s="37"/>
      <c r="H239">
        <v>447.99599999999998</v>
      </c>
      <c r="I239">
        <v>474.87576000000001</v>
      </c>
      <c r="J239" s="16">
        <v>532</v>
      </c>
      <c r="K239" s="16">
        <v>532</v>
      </c>
      <c r="L239">
        <f t="shared" si="10"/>
        <v>553.28</v>
      </c>
      <c r="M239">
        <f t="shared" si="11"/>
        <v>636.27199999999993</v>
      </c>
      <c r="N239">
        <f t="shared" si="12"/>
        <v>532</v>
      </c>
    </row>
    <row r="240" spans="1:14" x14ac:dyDescent="0.2">
      <c r="C240" s="16">
        <v>0</v>
      </c>
      <c r="E240" s="16">
        <v>0</v>
      </c>
      <c r="I240">
        <v>0</v>
      </c>
      <c r="J240" s="16">
        <v>0</v>
      </c>
      <c r="K240" s="16">
        <v>0</v>
      </c>
      <c r="L240">
        <f t="shared" si="10"/>
        <v>0</v>
      </c>
      <c r="M240">
        <f t="shared" si="11"/>
        <v>0</v>
      </c>
      <c r="N240">
        <f t="shared" si="12"/>
        <v>0</v>
      </c>
    </row>
    <row r="241" spans="1:14" x14ac:dyDescent="0.2">
      <c r="A241" t="s">
        <v>128</v>
      </c>
      <c r="B241" t="s">
        <v>5</v>
      </c>
      <c r="C241" s="16" t="s">
        <v>7</v>
      </c>
      <c r="E241" s="16" t="s">
        <v>7</v>
      </c>
      <c r="G241" s="37"/>
      <c r="H241" t="s">
        <v>7</v>
      </c>
      <c r="I241" t="s">
        <v>7</v>
      </c>
      <c r="J241" s="16" t="s">
        <v>7</v>
      </c>
      <c r="K241" s="16" t="s">
        <v>7</v>
      </c>
      <c r="L241" t="str">
        <f t="shared" si="10"/>
        <v>Standard</v>
      </c>
      <c r="M241" t="str">
        <f t="shared" si="11"/>
        <v>Standard</v>
      </c>
      <c r="N241" t="str">
        <f t="shared" si="12"/>
        <v>Standard</v>
      </c>
    </row>
    <row r="242" spans="1:14" x14ac:dyDescent="0.2">
      <c r="B242" t="s">
        <v>254</v>
      </c>
      <c r="C242" s="16">
        <v>5179.2</v>
      </c>
      <c r="D242" s="42">
        <v>4980</v>
      </c>
      <c r="E242" s="16">
        <v>4980</v>
      </c>
      <c r="G242" s="37"/>
      <c r="H242">
        <v>3840</v>
      </c>
      <c r="I242">
        <v>4070.4</v>
      </c>
      <c r="J242" s="16">
        <v>4802</v>
      </c>
      <c r="K242" s="16">
        <v>4980</v>
      </c>
      <c r="L242">
        <f t="shared" si="10"/>
        <v>5179.2</v>
      </c>
      <c r="M242">
        <f t="shared" si="11"/>
        <v>5956.079999999999</v>
      </c>
      <c r="N242">
        <f t="shared" si="12"/>
        <v>4980</v>
      </c>
    </row>
    <row r="243" spans="1:14" x14ac:dyDescent="0.2">
      <c r="C243" s="16">
        <v>0</v>
      </c>
      <c r="E243" s="16">
        <v>0</v>
      </c>
      <c r="I243">
        <v>0</v>
      </c>
      <c r="J243" s="16">
        <v>0</v>
      </c>
      <c r="K243" s="16">
        <v>0</v>
      </c>
      <c r="L243">
        <f t="shared" si="10"/>
        <v>0</v>
      </c>
      <c r="M243">
        <f t="shared" si="11"/>
        <v>0</v>
      </c>
      <c r="N243">
        <f t="shared" si="12"/>
        <v>0</v>
      </c>
    </row>
    <row r="244" spans="1:14" s="41" customFormat="1" x14ac:dyDescent="0.2">
      <c r="A244" s="41" t="s">
        <v>260</v>
      </c>
      <c r="B244" s="41" t="s">
        <v>88</v>
      </c>
      <c r="C244" s="42" t="s">
        <v>7</v>
      </c>
      <c r="D244" s="42"/>
      <c r="E244" s="42" t="s">
        <v>7</v>
      </c>
      <c r="F244"/>
      <c r="H244" s="41" t="s">
        <v>7</v>
      </c>
      <c r="I244" s="41" t="s">
        <v>7</v>
      </c>
      <c r="J244" s="42" t="s">
        <v>7</v>
      </c>
      <c r="K244" s="42" t="s">
        <v>7</v>
      </c>
      <c r="L244" t="str">
        <f t="shared" si="10"/>
        <v>Standard</v>
      </c>
      <c r="M244" t="str">
        <f t="shared" si="11"/>
        <v>Standard</v>
      </c>
      <c r="N244" t="str">
        <f t="shared" si="12"/>
        <v>Standard</v>
      </c>
    </row>
    <row r="245" spans="1:14" s="41" customFormat="1" x14ac:dyDescent="0.2">
      <c r="B245" s="41" t="s">
        <v>261</v>
      </c>
      <c r="C245" s="42">
        <v>1490.3200000000002</v>
      </c>
      <c r="D245" s="42">
        <v>1433</v>
      </c>
      <c r="E245" s="42">
        <v>1433</v>
      </c>
      <c r="F245"/>
      <c r="H245" s="41">
        <v>1149.9960000000001</v>
      </c>
      <c r="I245" s="41">
        <v>1218.9957600000002</v>
      </c>
      <c r="J245" s="42">
        <v>1365</v>
      </c>
      <c r="K245" s="42">
        <v>1433</v>
      </c>
      <c r="L245">
        <f t="shared" si="10"/>
        <v>1490.3200000000002</v>
      </c>
      <c r="M245">
        <f t="shared" si="11"/>
        <v>1713.8680000000002</v>
      </c>
      <c r="N245">
        <f t="shared" si="12"/>
        <v>1433</v>
      </c>
    </row>
    <row r="246" spans="1:14" x14ac:dyDescent="0.2">
      <c r="C246" s="16">
        <v>0</v>
      </c>
      <c r="E246" s="16">
        <v>0</v>
      </c>
      <c r="I246">
        <v>0</v>
      </c>
      <c r="J246" s="16">
        <v>0</v>
      </c>
      <c r="K246" s="16">
        <v>0</v>
      </c>
      <c r="L246">
        <f t="shared" si="10"/>
        <v>0</v>
      </c>
      <c r="M246">
        <f t="shared" si="11"/>
        <v>0</v>
      </c>
      <c r="N246">
        <f t="shared" si="12"/>
        <v>0</v>
      </c>
    </row>
    <row r="247" spans="1:14" x14ac:dyDescent="0.2">
      <c r="A247" t="s">
        <v>129</v>
      </c>
      <c r="B247" t="s">
        <v>5</v>
      </c>
      <c r="C247" s="16" t="s">
        <v>7</v>
      </c>
      <c r="E247" s="16" t="s">
        <v>7</v>
      </c>
      <c r="G247" s="37"/>
      <c r="H247" t="s">
        <v>7</v>
      </c>
      <c r="I247" t="s">
        <v>7</v>
      </c>
      <c r="J247" s="16" t="s">
        <v>7</v>
      </c>
      <c r="K247" s="16" t="s">
        <v>7</v>
      </c>
      <c r="L247" t="str">
        <f t="shared" si="10"/>
        <v>Standard</v>
      </c>
      <c r="M247" t="str">
        <f t="shared" si="11"/>
        <v>Standard</v>
      </c>
      <c r="N247" t="str">
        <f t="shared" si="12"/>
        <v>Standard</v>
      </c>
    </row>
    <row r="248" spans="1:14" x14ac:dyDescent="0.2">
      <c r="B248" t="s">
        <v>130</v>
      </c>
      <c r="C248" s="16">
        <v>1372.8</v>
      </c>
      <c r="D248" s="42">
        <v>1320</v>
      </c>
      <c r="E248" s="16">
        <v>1320</v>
      </c>
      <c r="G248" s="37"/>
      <c r="H248">
        <v>1000</v>
      </c>
      <c r="I248">
        <v>1060</v>
      </c>
      <c r="J248" s="16">
        <v>1272</v>
      </c>
      <c r="K248" s="16">
        <v>1320</v>
      </c>
      <c r="L248">
        <f t="shared" si="10"/>
        <v>1372.8</v>
      </c>
      <c r="M248">
        <f t="shared" si="11"/>
        <v>1578.7199999999998</v>
      </c>
      <c r="N248">
        <f t="shared" si="12"/>
        <v>1320</v>
      </c>
    </row>
    <row r="249" spans="1:14" x14ac:dyDescent="0.2">
      <c r="C249" s="16">
        <v>0</v>
      </c>
      <c r="E249" s="16">
        <v>0</v>
      </c>
      <c r="I249">
        <v>0</v>
      </c>
      <c r="J249" s="16">
        <v>0</v>
      </c>
      <c r="K249" s="16">
        <v>0</v>
      </c>
      <c r="L249">
        <f t="shared" si="10"/>
        <v>0</v>
      </c>
      <c r="M249">
        <f t="shared" si="11"/>
        <v>0</v>
      </c>
      <c r="N249">
        <f t="shared" si="12"/>
        <v>0</v>
      </c>
    </row>
    <row r="250" spans="1:14" x14ac:dyDescent="0.2">
      <c r="C250" s="16">
        <v>0</v>
      </c>
      <c r="E250" s="16">
        <v>0</v>
      </c>
      <c r="I250">
        <v>0</v>
      </c>
      <c r="J250" s="16">
        <v>0</v>
      </c>
      <c r="K250" s="16">
        <v>0</v>
      </c>
      <c r="L250">
        <f t="shared" si="10"/>
        <v>0</v>
      </c>
      <c r="M250">
        <f t="shared" si="11"/>
        <v>0</v>
      </c>
      <c r="N250">
        <f t="shared" si="12"/>
        <v>0</v>
      </c>
    </row>
    <row r="251" spans="1:14" x14ac:dyDescent="0.2">
      <c r="A251" t="s">
        <v>10</v>
      </c>
      <c r="B251" t="s">
        <v>321</v>
      </c>
      <c r="C251" s="16" t="s">
        <v>7</v>
      </c>
      <c r="E251" s="16" t="s">
        <v>7</v>
      </c>
      <c r="G251" s="37"/>
      <c r="H251" t="s">
        <v>7</v>
      </c>
      <c r="I251" t="s">
        <v>7</v>
      </c>
      <c r="J251" s="16" t="s">
        <v>7</v>
      </c>
      <c r="K251" s="16" t="s">
        <v>7</v>
      </c>
      <c r="L251" t="str">
        <f t="shared" si="10"/>
        <v>Standard</v>
      </c>
      <c r="M251" t="str">
        <f t="shared" si="11"/>
        <v>Standard</v>
      </c>
      <c r="N251" t="str">
        <f t="shared" si="12"/>
        <v>Standard</v>
      </c>
    </row>
    <row r="252" spans="1:14" x14ac:dyDescent="0.2">
      <c r="B252" t="s">
        <v>322</v>
      </c>
      <c r="C252" s="16">
        <v>374.40000000000003</v>
      </c>
      <c r="E252" s="16">
        <v>360</v>
      </c>
      <c r="G252" s="37"/>
      <c r="H252">
        <v>266</v>
      </c>
      <c r="I252">
        <v>281.96000000000004</v>
      </c>
      <c r="J252" s="16">
        <v>360</v>
      </c>
      <c r="K252" s="16">
        <v>360</v>
      </c>
      <c r="L252">
        <f t="shared" si="10"/>
        <v>374.40000000000003</v>
      </c>
      <c r="M252">
        <f t="shared" si="11"/>
        <v>430.56</v>
      </c>
      <c r="N252">
        <f t="shared" si="12"/>
        <v>360</v>
      </c>
    </row>
    <row r="253" spans="1:14" x14ac:dyDescent="0.2">
      <c r="B253" t="s">
        <v>253</v>
      </c>
      <c r="C253" s="16">
        <v>1761.76</v>
      </c>
      <c r="D253" s="42">
        <v>1694</v>
      </c>
      <c r="E253" s="16">
        <v>1694</v>
      </c>
      <c r="G253" s="37"/>
      <c r="H253">
        <v>1190</v>
      </c>
      <c r="I253">
        <v>1261.4000000000001</v>
      </c>
      <c r="J253" s="16">
        <v>1614</v>
      </c>
      <c r="K253" s="16">
        <v>1694</v>
      </c>
      <c r="L253">
        <f t="shared" si="10"/>
        <v>1761.76</v>
      </c>
      <c r="M253">
        <f t="shared" si="11"/>
        <v>2026.0239999999999</v>
      </c>
      <c r="N253">
        <f t="shared" si="12"/>
        <v>1694</v>
      </c>
    </row>
    <row r="254" spans="1:14" x14ac:dyDescent="0.2">
      <c r="C254" s="16">
        <v>0</v>
      </c>
      <c r="E254" s="16">
        <v>0</v>
      </c>
      <c r="I254">
        <v>0</v>
      </c>
      <c r="J254" s="16">
        <v>0</v>
      </c>
      <c r="K254" s="16">
        <v>0</v>
      </c>
      <c r="L254">
        <f t="shared" si="10"/>
        <v>0</v>
      </c>
      <c r="M254">
        <f t="shared" si="11"/>
        <v>0</v>
      </c>
      <c r="N254">
        <f t="shared" si="12"/>
        <v>0</v>
      </c>
    </row>
    <row r="255" spans="1:14" x14ac:dyDescent="0.2">
      <c r="A255" t="s">
        <v>140</v>
      </c>
      <c r="B255" t="s">
        <v>5</v>
      </c>
      <c r="C255" s="16" t="s">
        <v>7</v>
      </c>
      <c r="E255" s="16" t="s">
        <v>7</v>
      </c>
      <c r="G255" s="37"/>
      <c r="H255" t="s">
        <v>7</v>
      </c>
      <c r="I255" t="s">
        <v>7</v>
      </c>
      <c r="J255" s="16" t="s">
        <v>7</v>
      </c>
      <c r="K255" s="16" t="s">
        <v>7</v>
      </c>
      <c r="L255" t="str">
        <f t="shared" si="10"/>
        <v>Standard</v>
      </c>
      <c r="M255" t="str">
        <f t="shared" si="11"/>
        <v>Standard</v>
      </c>
      <c r="N255" t="str">
        <f t="shared" si="12"/>
        <v>Standard</v>
      </c>
    </row>
    <row r="256" spans="1:14" x14ac:dyDescent="0.2">
      <c r="B256" t="s">
        <v>268</v>
      </c>
      <c r="C256" s="16">
        <v>2849.6</v>
      </c>
      <c r="D256" s="42">
        <v>2740</v>
      </c>
      <c r="E256" s="16">
        <v>2740</v>
      </c>
      <c r="G256" s="37"/>
      <c r="H256">
        <v>1980</v>
      </c>
      <c r="I256">
        <v>2098.8000000000002</v>
      </c>
      <c r="J256" s="16">
        <v>2686</v>
      </c>
      <c r="K256" s="16">
        <v>2740</v>
      </c>
      <c r="L256">
        <f t="shared" si="10"/>
        <v>2849.6</v>
      </c>
      <c r="M256">
        <f t="shared" si="11"/>
        <v>3277.0399999999995</v>
      </c>
      <c r="N256">
        <f t="shared" si="12"/>
        <v>2740</v>
      </c>
    </row>
    <row r="257" spans="1:14" x14ac:dyDescent="0.2">
      <c r="B257" t="s">
        <v>249</v>
      </c>
      <c r="C257" s="16">
        <v>3180.32</v>
      </c>
      <c r="D257" s="42">
        <v>3058</v>
      </c>
      <c r="E257" s="16">
        <v>3058</v>
      </c>
      <c r="G257" s="37"/>
      <c r="H257">
        <v>2388</v>
      </c>
      <c r="I257">
        <v>2531.2800000000002</v>
      </c>
      <c r="J257" s="16">
        <v>2998</v>
      </c>
      <c r="K257" s="16">
        <v>3058</v>
      </c>
      <c r="L257">
        <f t="shared" si="10"/>
        <v>3180.32</v>
      </c>
      <c r="M257">
        <f t="shared" si="11"/>
        <v>3657.3679999999999</v>
      </c>
      <c r="N257">
        <f t="shared" si="12"/>
        <v>3058</v>
      </c>
    </row>
    <row r="258" spans="1:14" x14ac:dyDescent="0.2">
      <c r="C258" s="16">
        <v>0</v>
      </c>
      <c r="E258" s="16">
        <v>0</v>
      </c>
      <c r="I258">
        <v>0</v>
      </c>
      <c r="J258" s="16">
        <v>0</v>
      </c>
      <c r="K258" s="16">
        <v>0</v>
      </c>
      <c r="L258">
        <f t="shared" si="10"/>
        <v>0</v>
      </c>
      <c r="M258">
        <f t="shared" si="11"/>
        <v>0</v>
      </c>
      <c r="N258">
        <f t="shared" si="12"/>
        <v>0</v>
      </c>
    </row>
    <row r="259" spans="1:14" x14ac:dyDescent="0.2">
      <c r="A259" t="s">
        <v>141</v>
      </c>
      <c r="B259" t="s">
        <v>143</v>
      </c>
      <c r="C259" s="16" t="s">
        <v>7</v>
      </c>
      <c r="E259" s="16" t="s">
        <v>7</v>
      </c>
      <c r="G259" s="37"/>
      <c r="H259" t="s">
        <v>7</v>
      </c>
      <c r="I259" t="s">
        <v>7</v>
      </c>
      <c r="J259" s="16" t="s">
        <v>7</v>
      </c>
      <c r="K259" s="16" t="s">
        <v>7</v>
      </c>
      <c r="L259" t="str">
        <f t="shared" si="10"/>
        <v>Standard</v>
      </c>
      <c r="M259" t="str">
        <f t="shared" si="11"/>
        <v>Standard</v>
      </c>
      <c r="N259" t="str">
        <f t="shared" si="12"/>
        <v>Standard</v>
      </c>
    </row>
    <row r="260" spans="1:14" x14ac:dyDescent="0.2">
      <c r="B260" t="s">
        <v>142</v>
      </c>
      <c r="C260" s="16">
        <v>97.76</v>
      </c>
      <c r="D260" s="42">
        <v>94</v>
      </c>
      <c r="E260" s="16">
        <v>94</v>
      </c>
      <c r="G260" s="37"/>
      <c r="H260">
        <v>75</v>
      </c>
      <c r="I260">
        <v>79.5</v>
      </c>
      <c r="J260" s="16">
        <v>92</v>
      </c>
      <c r="K260" s="16">
        <v>94</v>
      </c>
      <c r="L260">
        <f t="shared" ref="L260:L289" si="13">IF(ISNUMBER(K260),K260*1.04,K260)</f>
        <v>97.76</v>
      </c>
      <c r="M260">
        <f t="shared" ref="M260:M289" si="14">IF(ISNUMBER(C260),C260*1.15,C260)</f>
        <v>112.42399999999999</v>
      </c>
      <c r="N260">
        <f t="shared" si="12"/>
        <v>94</v>
      </c>
    </row>
    <row r="261" spans="1:14" x14ac:dyDescent="0.2">
      <c r="C261" s="16">
        <v>0</v>
      </c>
      <c r="E261" s="16">
        <v>0</v>
      </c>
      <c r="I261">
        <v>0</v>
      </c>
      <c r="J261" s="16">
        <v>0</v>
      </c>
      <c r="K261" s="16">
        <v>0</v>
      </c>
      <c r="L261">
        <f t="shared" si="13"/>
        <v>0</v>
      </c>
      <c r="M261">
        <f t="shared" si="14"/>
        <v>0</v>
      </c>
      <c r="N261">
        <f t="shared" si="12"/>
        <v>0</v>
      </c>
    </row>
    <row r="262" spans="1:14" x14ac:dyDescent="0.2">
      <c r="A262" t="s">
        <v>138</v>
      </c>
      <c r="B262" t="s">
        <v>5</v>
      </c>
      <c r="C262" s="16" t="s">
        <v>7</v>
      </c>
      <c r="E262" s="16" t="s">
        <v>7</v>
      </c>
      <c r="G262" s="37" t="s">
        <v>265</v>
      </c>
      <c r="H262" t="s">
        <v>7</v>
      </c>
      <c r="I262" t="s">
        <v>7</v>
      </c>
      <c r="J262" s="16" t="s">
        <v>7</v>
      </c>
      <c r="K262" s="16" t="s">
        <v>7</v>
      </c>
      <c r="L262" t="str">
        <f t="shared" si="13"/>
        <v>Standard</v>
      </c>
      <c r="M262" t="str">
        <f t="shared" si="14"/>
        <v>Standard</v>
      </c>
      <c r="N262" t="str">
        <f t="shared" si="12"/>
        <v>Standard</v>
      </c>
    </row>
    <row r="263" spans="1:14" x14ac:dyDescent="0.2">
      <c r="B263" t="s">
        <v>139</v>
      </c>
      <c r="C263" s="16">
        <v>8299.2000000000007</v>
      </c>
      <c r="D263" s="42">
        <v>7980</v>
      </c>
      <c r="E263" s="16">
        <v>7980</v>
      </c>
      <c r="G263" s="37">
        <f>(2560*1.3*1.2+340*1.2+30*52)</f>
        <v>5961.6</v>
      </c>
      <c r="H263">
        <v>6500</v>
      </c>
      <c r="I263">
        <v>6890</v>
      </c>
      <c r="J263" s="16">
        <v>7854</v>
      </c>
      <c r="K263" s="16">
        <v>7980</v>
      </c>
      <c r="L263">
        <f t="shared" si="13"/>
        <v>8299.2000000000007</v>
      </c>
      <c r="M263">
        <f t="shared" si="14"/>
        <v>9544.08</v>
      </c>
      <c r="N263">
        <f t="shared" si="12"/>
        <v>7980</v>
      </c>
    </row>
    <row r="264" spans="1:14" x14ac:dyDescent="0.2">
      <c r="C264" s="16">
        <v>0</v>
      </c>
      <c r="E264" s="16">
        <v>0</v>
      </c>
      <c r="I264">
        <v>0</v>
      </c>
      <c r="J264" s="16">
        <v>0</v>
      </c>
      <c r="K264" s="16">
        <v>0</v>
      </c>
      <c r="L264">
        <f t="shared" si="13"/>
        <v>0</v>
      </c>
      <c r="M264">
        <f t="shared" si="14"/>
        <v>0</v>
      </c>
      <c r="N264">
        <f t="shared" ref="N264:N289" si="15">IF(ISNUMBER(E264),E264,C264)</f>
        <v>0</v>
      </c>
    </row>
    <row r="265" spans="1:14" x14ac:dyDescent="0.2">
      <c r="A265" t="s">
        <v>69</v>
      </c>
      <c r="B265" t="s">
        <v>70</v>
      </c>
      <c r="C265" s="16" t="s">
        <v>7</v>
      </c>
      <c r="E265" s="16" t="s">
        <v>7</v>
      </c>
      <c r="G265" s="37"/>
      <c r="H265" t="s">
        <v>7</v>
      </c>
      <c r="I265" t="s">
        <v>7</v>
      </c>
      <c r="J265" s="16" t="s">
        <v>7</v>
      </c>
      <c r="K265" s="16" t="s">
        <v>7</v>
      </c>
      <c r="L265" t="str">
        <f t="shared" si="13"/>
        <v>Standard</v>
      </c>
      <c r="M265" t="str">
        <f t="shared" si="14"/>
        <v>Standard</v>
      </c>
      <c r="N265" t="str">
        <f t="shared" si="15"/>
        <v>Standard</v>
      </c>
    </row>
    <row r="266" spans="1:14" x14ac:dyDescent="0.2">
      <c r="B266" t="s">
        <v>71</v>
      </c>
      <c r="C266" s="16">
        <v>1747.2</v>
      </c>
      <c r="D266" s="42">
        <v>1680</v>
      </c>
      <c r="E266" s="16">
        <v>1680</v>
      </c>
      <c r="G266" s="37"/>
      <c r="H266">
        <v>1200</v>
      </c>
      <c r="I266">
        <v>1272</v>
      </c>
      <c r="J266" s="16">
        <v>1628</v>
      </c>
      <c r="K266" s="16">
        <v>1680</v>
      </c>
      <c r="L266">
        <f t="shared" si="13"/>
        <v>1747.2</v>
      </c>
      <c r="M266">
        <f t="shared" si="14"/>
        <v>2009.28</v>
      </c>
      <c r="N266">
        <f t="shared" si="15"/>
        <v>1680</v>
      </c>
    </row>
    <row r="267" spans="1:14" x14ac:dyDescent="0.2">
      <c r="C267" s="16">
        <v>0</v>
      </c>
      <c r="E267" s="16">
        <v>0</v>
      </c>
      <c r="I267">
        <v>0</v>
      </c>
      <c r="J267" s="16">
        <v>0</v>
      </c>
      <c r="K267" s="16">
        <v>0</v>
      </c>
      <c r="L267">
        <f t="shared" si="13"/>
        <v>0</v>
      </c>
      <c r="M267">
        <f t="shared" si="14"/>
        <v>0</v>
      </c>
      <c r="N267">
        <f t="shared" si="15"/>
        <v>0</v>
      </c>
    </row>
    <row r="268" spans="1:14" x14ac:dyDescent="0.2">
      <c r="A268" t="s">
        <v>11</v>
      </c>
      <c r="B268" t="s">
        <v>68</v>
      </c>
      <c r="C268" s="16" t="s">
        <v>7</v>
      </c>
      <c r="E268" s="16" t="s">
        <v>7</v>
      </c>
      <c r="G268" s="37"/>
      <c r="H268" t="s">
        <v>7</v>
      </c>
      <c r="I268" t="s">
        <v>7</v>
      </c>
      <c r="J268" s="16" t="s">
        <v>7</v>
      </c>
      <c r="K268" s="16" t="s">
        <v>7</v>
      </c>
      <c r="L268" t="str">
        <f t="shared" si="13"/>
        <v>Standard</v>
      </c>
      <c r="M268" t="str">
        <f t="shared" si="14"/>
        <v>Standard</v>
      </c>
      <c r="N268" t="str">
        <f t="shared" si="15"/>
        <v>Standard</v>
      </c>
    </row>
    <row r="269" spans="1:14" x14ac:dyDescent="0.2">
      <c r="B269" t="s">
        <v>323</v>
      </c>
      <c r="C269" s="16">
        <v>2109.12</v>
      </c>
      <c r="D269" s="42">
        <v>2028</v>
      </c>
      <c r="E269" s="16">
        <v>2028</v>
      </c>
      <c r="G269" s="37"/>
      <c r="H269">
        <v>1479.6</v>
      </c>
      <c r="I269">
        <v>1568.376</v>
      </c>
      <c r="J269" s="16">
        <v>1988</v>
      </c>
      <c r="K269" s="16">
        <v>2028</v>
      </c>
      <c r="L269">
        <f t="shared" si="13"/>
        <v>2109.12</v>
      </c>
      <c r="M269">
        <f t="shared" si="14"/>
        <v>2425.4879999999998</v>
      </c>
      <c r="N269">
        <f t="shared" si="15"/>
        <v>2028</v>
      </c>
    </row>
    <row r="270" spans="1:14" x14ac:dyDescent="0.2">
      <c r="C270" s="16">
        <v>0</v>
      </c>
      <c r="E270" s="16">
        <v>0</v>
      </c>
      <c r="I270">
        <v>0</v>
      </c>
      <c r="J270" s="16">
        <v>0</v>
      </c>
      <c r="K270" s="16">
        <v>0</v>
      </c>
      <c r="L270">
        <f t="shared" si="13"/>
        <v>0</v>
      </c>
      <c r="M270">
        <f t="shared" si="14"/>
        <v>0</v>
      </c>
      <c r="N270">
        <f t="shared" si="15"/>
        <v>0</v>
      </c>
    </row>
    <row r="271" spans="1:14" x14ac:dyDescent="0.2">
      <c r="A271" t="s">
        <v>72</v>
      </c>
      <c r="B271" t="s">
        <v>5</v>
      </c>
      <c r="C271" s="16" t="s">
        <v>7</v>
      </c>
      <c r="E271" s="16" t="s">
        <v>7</v>
      </c>
      <c r="G271" s="37"/>
      <c r="H271" t="s">
        <v>7</v>
      </c>
      <c r="I271" t="s">
        <v>7</v>
      </c>
      <c r="J271" s="16" t="s">
        <v>7</v>
      </c>
      <c r="K271" s="16" t="s">
        <v>7</v>
      </c>
      <c r="L271" t="str">
        <f t="shared" si="13"/>
        <v>Standard</v>
      </c>
      <c r="M271" t="str">
        <f t="shared" si="14"/>
        <v>Standard</v>
      </c>
      <c r="N271" t="str">
        <f t="shared" si="15"/>
        <v>Standard</v>
      </c>
    </row>
    <row r="272" spans="1:14" x14ac:dyDescent="0.2">
      <c r="B272" t="s">
        <v>325</v>
      </c>
      <c r="C272" s="16">
        <v>2381.6</v>
      </c>
      <c r="D272" s="42">
        <v>2290</v>
      </c>
      <c r="E272" s="16">
        <v>2290</v>
      </c>
      <c r="G272" s="37"/>
      <c r="H272">
        <v>2484</v>
      </c>
      <c r="I272">
        <v>2633.04</v>
      </c>
      <c r="J272" s="16">
        <v>2246</v>
      </c>
      <c r="K272" s="16">
        <v>2290</v>
      </c>
      <c r="L272">
        <f t="shared" si="13"/>
        <v>2381.6</v>
      </c>
      <c r="M272">
        <f t="shared" si="14"/>
        <v>2738.8399999999997</v>
      </c>
      <c r="N272">
        <f t="shared" si="15"/>
        <v>2290</v>
      </c>
    </row>
    <row r="273" spans="1:14" x14ac:dyDescent="0.2">
      <c r="C273" s="16">
        <v>0</v>
      </c>
      <c r="E273" s="16">
        <v>0</v>
      </c>
      <c r="I273">
        <v>0</v>
      </c>
      <c r="J273" s="16">
        <v>0</v>
      </c>
      <c r="K273" s="16">
        <v>0</v>
      </c>
      <c r="L273">
        <f t="shared" si="13"/>
        <v>0</v>
      </c>
      <c r="M273">
        <f t="shared" si="14"/>
        <v>0</v>
      </c>
      <c r="N273">
        <f t="shared" si="15"/>
        <v>0</v>
      </c>
    </row>
    <row r="274" spans="1:14" x14ac:dyDescent="0.2">
      <c r="A274" t="s">
        <v>19</v>
      </c>
      <c r="B274" t="s">
        <v>20</v>
      </c>
      <c r="C274" s="16" t="s">
        <v>7</v>
      </c>
      <c r="E274" s="16" t="s">
        <v>7</v>
      </c>
      <c r="G274" s="37"/>
      <c r="H274" t="s">
        <v>7</v>
      </c>
      <c r="I274" t="s">
        <v>7</v>
      </c>
      <c r="J274" s="16" t="s">
        <v>7</v>
      </c>
      <c r="K274" s="16" t="s">
        <v>7</v>
      </c>
      <c r="L274" t="str">
        <f t="shared" si="13"/>
        <v>Standard</v>
      </c>
      <c r="M274" t="str">
        <f t="shared" si="14"/>
        <v>Standard</v>
      </c>
      <c r="N274" t="str">
        <f t="shared" si="15"/>
        <v>Standard</v>
      </c>
    </row>
    <row r="275" spans="1:14" x14ac:dyDescent="0.2">
      <c r="B275" t="s">
        <v>21</v>
      </c>
      <c r="C275" s="16">
        <v>293.28000000000003</v>
      </c>
      <c r="D275" s="42">
        <v>282</v>
      </c>
      <c r="E275" s="16">
        <v>282</v>
      </c>
      <c r="G275" s="37"/>
      <c r="H275">
        <v>220</v>
      </c>
      <c r="I275">
        <v>233.20000000000002</v>
      </c>
      <c r="J275" s="16">
        <v>268</v>
      </c>
      <c r="K275" s="16">
        <v>282</v>
      </c>
      <c r="L275">
        <f t="shared" si="13"/>
        <v>293.28000000000003</v>
      </c>
      <c r="M275">
        <f t="shared" si="14"/>
        <v>337.27199999999999</v>
      </c>
      <c r="N275">
        <f t="shared" si="15"/>
        <v>282</v>
      </c>
    </row>
    <row r="276" spans="1:14" x14ac:dyDescent="0.2">
      <c r="C276" s="16">
        <v>0</v>
      </c>
      <c r="E276" s="16">
        <v>0</v>
      </c>
      <c r="I276">
        <v>0</v>
      </c>
      <c r="J276" s="16">
        <v>0</v>
      </c>
      <c r="K276" s="16">
        <v>0</v>
      </c>
      <c r="L276">
        <f t="shared" si="13"/>
        <v>0</v>
      </c>
      <c r="M276">
        <f t="shared" si="14"/>
        <v>0</v>
      </c>
      <c r="N276">
        <f t="shared" si="15"/>
        <v>0</v>
      </c>
    </row>
    <row r="277" spans="1:14" x14ac:dyDescent="0.2">
      <c r="A277" t="s">
        <v>26</v>
      </c>
      <c r="B277" t="s">
        <v>5</v>
      </c>
      <c r="C277" s="16" t="s">
        <v>7</v>
      </c>
      <c r="E277" s="16" t="s">
        <v>7</v>
      </c>
      <c r="G277" s="37"/>
      <c r="H277" t="s">
        <v>7</v>
      </c>
      <c r="I277" t="s">
        <v>7</v>
      </c>
      <c r="J277" s="16" t="s">
        <v>7</v>
      </c>
      <c r="K277" s="16" t="s">
        <v>7</v>
      </c>
      <c r="L277" t="str">
        <f t="shared" si="13"/>
        <v>Standard</v>
      </c>
      <c r="M277" t="str">
        <f t="shared" si="14"/>
        <v>Standard</v>
      </c>
      <c r="N277" t="str">
        <f t="shared" si="15"/>
        <v>Standard</v>
      </c>
    </row>
    <row r="278" spans="1:14" x14ac:dyDescent="0.2">
      <c r="B278" t="s">
        <v>263</v>
      </c>
      <c r="C278" s="16">
        <v>517.92000000000007</v>
      </c>
      <c r="D278" s="42">
        <v>498</v>
      </c>
      <c r="E278" s="16">
        <v>498</v>
      </c>
      <c r="G278" s="37"/>
      <c r="H278">
        <v>420</v>
      </c>
      <c r="I278">
        <v>445.20000000000005</v>
      </c>
      <c r="J278" s="16">
        <v>488</v>
      </c>
      <c r="K278" s="16">
        <v>498</v>
      </c>
      <c r="L278">
        <f t="shared" si="13"/>
        <v>517.92000000000007</v>
      </c>
      <c r="M278">
        <f t="shared" si="14"/>
        <v>595.60800000000006</v>
      </c>
      <c r="N278">
        <f t="shared" si="15"/>
        <v>498</v>
      </c>
    </row>
    <row r="279" spans="1:14" x14ac:dyDescent="0.2">
      <c r="B279" t="s">
        <v>264</v>
      </c>
      <c r="C279" s="16">
        <v>1034.8</v>
      </c>
      <c r="D279" s="42">
        <v>995</v>
      </c>
      <c r="E279" s="16">
        <v>995</v>
      </c>
      <c r="G279" s="37"/>
      <c r="H279">
        <v>840</v>
      </c>
      <c r="I279">
        <v>890.40000000000009</v>
      </c>
      <c r="J279" s="16">
        <v>976</v>
      </c>
      <c r="K279" s="16">
        <v>995</v>
      </c>
      <c r="L279">
        <f t="shared" si="13"/>
        <v>1034.8</v>
      </c>
      <c r="M279">
        <f t="shared" si="14"/>
        <v>1190.0199999999998</v>
      </c>
      <c r="N279">
        <f t="shared" si="15"/>
        <v>995</v>
      </c>
    </row>
    <row r="280" spans="1:14" x14ac:dyDescent="0.2">
      <c r="C280" s="16">
        <v>0</v>
      </c>
      <c r="E280" s="16">
        <v>0</v>
      </c>
      <c r="I280">
        <v>0</v>
      </c>
      <c r="J280" s="16">
        <v>0</v>
      </c>
      <c r="K280" s="16">
        <v>0</v>
      </c>
      <c r="L280">
        <f t="shared" si="13"/>
        <v>0</v>
      </c>
      <c r="M280">
        <f t="shared" si="14"/>
        <v>0</v>
      </c>
      <c r="N280">
        <f t="shared" si="15"/>
        <v>0</v>
      </c>
    </row>
    <row r="281" spans="1:14" s="41" customFormat="1" x14ac:dyDescent="0.2">
      <c r="A281" s="41" t="s">
        <v>29</v>
      </c>
      <c r="B281" s="41" t="s">
        <v>24</v>
      </c>
      <c r="C281" s="42" t="s">
        <v>7</v>
      </c>
      <c r="D281" s="42"/>
      <c r="E281" s="42" t="s">
        <v>7</v>
      </c>
      <c r="F281"/>
      <c r="H281" s="41" t="s">
        <v>7</v>
      </c>
      <c r="I281" s="41" t="s">
        <v>7</v>
      </c>
      <c r="J281" s="42" t="s">
        <v>7</v>
      </c>
      <c r="K281" s="42" t="s">
        <v>7</v>
      </c>
      <c r="L281" t="str">
        <f t="shared" si="13"/>
        <v>Standard</v>
      </c>
      <c r="M281" t="str">
        <f t="shared" si="14"/>
        <v>Standard</v>
      </c>
      <c r="N281" t="str">
        <f t="shared" si="15"/>
        <v>Standard</v>
      </c>
    </row>
    <row r="282" spans="1:14" s="41" customFormat="1" x14ac:dyDescent="0.2">
      <c r="B282" s="41" t="s">
        <v>63</v>
      </c>
      <c r="C282" s="42">
        <v>2167.36</v>
      </c>
      <c r="D282" s="42">
        <v>2084</v>
      </c>
      <c r="E282" s="42">
        <v>2084</v>
      </c>
      <c r="F282"/>
      <c r="H282" s="41">
        <v>1440</v>
      </c>
      <c r="I282" s="41">
        <v>1526.4</v>
      </c>
      <c r="J282" s="42">
        <v>1985</v>
      </c>
      <c r="K282" s="42">
        <v>2084</v>
      </c>
      <c r="L282">
        <f t="shared" si="13"/>
        <v>2167.36</v>
      </c>
      <c r="M282">
        <f t="shared" si="14"/>
        <v>2492.4639999999999</v>
      </c>
      <c r="N282">
        <f t="shared" si="15"/>
        <v>2084</v>
      </c>
    </row>
    <row r="283" spans="1:14" s="32" customFormat="1" x14ac:dyDescent="0.2">
      <c r="C283" s="33">
        <v>0</v>
      </c>
      <c r="D283" s="42"/>
      <c r="E283" s="33">
        <v>0</v>
      </c>
      <c r="F283"/>
      <c r="I283" s="32">
        <v>0</v>
      </c>
      <c r="J283" s="33">
        <v>0</v>
      </c>
      <c r="K283" s="33">
        <v>0</v>
      </c>
      <c r="L283">
        <f t="shared" si="13"/>
        <v>0</v>
      </c>
      <c r="M283">
        <f t="shared" si="14"/>
        <v>0</v>
      </c>
      <c r="N283">
        <f t="shared" si="15"/>
        <v>0</v>
      </c>
    </row>
    <row r="284" spans="1:14" s="32" customFormat="1" x14ac:dyDescent="0.2">
      <c r="A284" s="32" t="s">
        <v>4</v>
      </c>
      <c r="B284" s="32" t="s">
        <v>5</v>
      </c>
      <c r="C284" s="33" t="s">
        <v>7</v>
      </c>
      <c r="D284" s="42"/>
      <c r="E284" s="33" t="s">
        <v>7</v>
      </c>
      <c r="F284"/>
      <c r="G284" s="37"/>
      <c r="H284" s="32" t="s">
        <v>7</v>
      </c>
      <c r="I284" s="32" t="s">
        <v>7</v>
      </c>
      <c r="J284" s="33" t="s">
        <v>7</v>
      </c>
      <c r="K284" s="33" t="s">
        <v>7</v>
      </c>
      <c r="L284" t="str">
        <f t="shared" si="13"/>
        <v>Standard</v>
      </c>
      <c r="M284" t="str">
        <f t="shared" si="14"/>
        <v>Standard</v>
      </c>
      <c r="N284" t="str">
        <f t="shared" si="15"/>
        <v>Standard</v>
      </c>
    </row>
    <row r="285" spans="1:14" s="32" customFormat="1" x14ac:dyDescent="0.2">
      <c r="B285" s="32" t="s">
        <v>6</v>
      </c>
      <c r="C285" s="33" t="s">
        <v>8</v>
      </c>
      <c r="D285" s="42"/>
      <c r="E285" s="33" t="s">
        <v>8</v>
      </c>
      <c r="F285"/>
      <c r="G285" s="37"/>
      <c r="H285" s="32" t="s">
        <v>8</v>
      </c>
      <c r="I285" s="32" t="s">
        <v>8</v>
      </c>
      <c r="J285" s="33" t="s">
        <v>8</v>
      </c>
      <c r="K285" s="33" t="s">
        <v>8</v>
      </c>
      <c r="L285" t="str">
        <f t="shared" si="13"/>
        <v>Sur devis</v>
      </c>
      <c r="M285" t="str">
        <f t="shared" si="14"/>
        <v>Sur devis</v>
      </c>
      <c r="N285" t="str">
        <f t="shared" si="15"/>
        <v>Sur devis</v>
      </c>
    </row>
    <row r="286" spans="1:14" x14ac:dyDescent="0.2">
      <c r="C286" s="16">
        <v>0</v>
      </c>
      <c r="E286" s="16">
        <v>0</v>
      </c>
      <c r="I286">
        <v>0</v>
      </c>
      <c r="J286" s="16">
        <v>0</v>
      </c>
      <c r="K286" s="16">
        <v>0</v>
      </c>
      <c r="L286">
        <f t="shared" si="13"/>
        <v>0</v>
      </c>
      <c r="M286">
        <f t="shared" si="14"/>
        <v>0</v>
      </c>
      <c r="N286">
        <f t="shared" si="15"/>
        <v>0</v>
      </c>
    </row>
    <row r="287" spans="1:14" x14ac:dyDescent="0.2">
      <c r="A287" t="s">
        <v>28</v>
      </c>
      <c r="B287" t="s">
        <v>5</v>
      </c>
      <c r="C287" s="16" t="s">
        <v>7</v>
      </c>
      <c r="E287" s="16" t="s">
        <v>7</v>
      </c>
      <c r="G287" s="37"/>
      <c r="H287" t="s">
        <v>7</v>
      </c>
      <c r="I287" t="s">
        <v>7</v>
      </c>
      <c r="J287" s="16" t="s">
        <v>7</v>
      </c>
      <c r="K287" s="16" t="s">
        <v>7</v>
      </c>
      <c r="L287" t="str">
        <f t="shared" si="13"/>
        <v>Standard</v>
      </c>
      <c r="M287" t="str">
        <f t="shared" si="14"/>
        <v>Standard</v>
      </c>
      <c r="N287" t="str">
        <f t="shared" si="15"/>
        <v>Standard</v>
      </c>
    </row>
    <row r="288" spans="1:14" x14ac:dyDescent="0.2">
      <c r="B288" t="s">
        <v>30</v>
      </c>
      <c r="C288" s="16">
        <v>4838.08</v>
      </c>
      <c r="D288" s="42">
        <v>4652</v>
      </c>
      <c r="E288" s="16">
        <v>4652</v>
      </c>
      <c r="G288" s="37"/>
      <c r="H288">
        <v>3850</v>
      </c>
      <c r="I288">
        <v>4081</v>
      </c>
      <c r="J288" s="16">
        <v>4652</v>
      </c>
      <c r="K288" s="16">
        <v>4652</v>
      </c>
      <c r="L288">
        <f t="shared" si="13"/>
        <v>4838.08</v>
      </c>
      <c r="M288">
        <f t="shared" si="14"/>
        <v>5563.7919999999995</v>
      </c>
      <c r="N288">
        <f t="shared" si="15"/>
        <v>4652</v>
      </c>
    </row>
    <row r="289" spans="2:14" x14ac:dyDescent="0.2">
      <c r="B289" t="s">
        <v>31</v>
      </c>
      <c r="C289" s="16" t="s">
        <v>32</v>
      </c>
      <c r="E289" s="16" t="s">
        <v>32</v>
      </c>
      <c r="G289" s="37"/>
      <c r="H289" t="s">
        <v>32</v>
      </c>
      <c r="I289" t="s">
        <v>32</v>
      </c>
      <c r="J289" s="16" t="s">
        <v>32</v>
      </c>
      <c r="K289" s="16" t="s">
        <v>32</v>
      </c>
      <c r="L289" t="str">
        <f t="shared" si="13"/>
        <v>sur devis</v>
      </c>
      <c r="M289" t="str">
        <f t="shared" si="14"/>
        <v>sur devis</v>
      </c>
      <c r="N289" t="str">
        <f t="shared" si="15"/>
        <v>sur devis</v>
      </c>
    </row>
  </sheetData>
  <sheetProtection algorithmName="SHA-512" hashValue="rwVhK9rFhU62FqLDcxhmQ0kvjnlXQD3fMKp8hXXH7viY/xHt0H070CoWoX2H8jAHn61ET3Gc9OXDcUo/YkqFuA==" saltValue="nvVbGoV5+M2kRLL2nSVF7w==" spinCount="100000" sheet="1" selectLockedCells="1"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JPK 39 FR-UK</vt:lpstr>
      <vt:lpstr>Prix 39</vt:lpstr>
      <vt:lpstr>'JPK 39 FR-UK'!Zone_d_impression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thdh</dc:creator>
  <cp:lastModifiedBy>Microsoft Office User</cp:lastModifiedBy>
  <cp:lastPrinted>2024-03-04T12:07:06Z</cp:lastPrinted>
  <dcterms:created xsi:type="dcterms:W3CDTF">2018-06-05T13:10:40Z</dcterms:created>
  <dcterms:modified xsi:type="dcterms:W3CDTF">2025-09-10T13:34:51Z</dcterms:modified>
</cp:coreProperties>
</file>