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/>
  <mc:AlternateContent xmlns:mc="http://schemas.openxmlformats.org/markup-compatibility/2006">
    <mc:Choice Requires="x15">
      <x15ac:absPath xmlns:x15ac="http://schemas.microsoft.com/office/spreadsheetml/2010/11/ac" url="C:\Users\Dejeanty\synchrojpk\JPK 45\doc jpk 45\DOC 2024\"/>
    </mc:Choice>
  </mc:AlternateContent>
  <xr:revisionPtr revIDLastSave="0" documentId="13_ncr:1_{2EE5014A-8A2C-4208-BAEB-5BA9B913B4C0}" xr6:coauthVersionLast="47" xr6:coauthVersionMax="47" xr10:uidLastSave="{00000000-0000-0000-0000-000000000000}"/>
  <bookViews>
    <workbookView xWindow="-110" yWindow="-110" windowWidth="25820" windowHeight="15500" activeTab="1" xr2:uid="{00000000-000D-0000-FFFF-FFFF00000000}"/>
  </bookViews>
  <sheets>
    <sheet name="JPK 45 FR-UK" sheetId="16" r:id="rId1"/>
    <sheet name="Prix 45" sheetId="15" r:id="rId2"/>
  </sheets>
  <externalReferences>
    <externalReference r:id="rId3"/>
  </externalReferences>
  <definedNames>
    <definedName name="Liste">[1]Feuil1!$F$2:$F$5</definedName>
    <definedName name="_xlnm.Print_Area" localSheetId="0">'JPK 45 FR-UK'!$B$1:$H$104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15" l="1"/>
  <c r="I4" i="15"/>
  <c r="I5" i="15"/>
  <c r="I6" i="15"/>
  <c r="I7" i="15"/>
  <c r="I8" i="15"/>
  <c r="I9" i="15"/>
  <c r="I10" i="15"/>
  <c r="I11" i="15"/>
  <c r="I12" i="15"/>
  <c r="I13" i="15"/>
  <c r="I14" i="15"/>
  <c r="I15" i="15"/>
  <c r="I16" i="15"/>
  <c r="I17" i="15"/>
  <c r="I18" i="15"/>
  <c r="I19" i="15"/>
  <c r="I20" i="15"/>
  <c r="I21" i="15"/>
  <c r="I22" i="15"/>
  <c r="I23" i="15"/>
  <c r="I24" i="15"/>
  <c r="I25" i="15"/>
  <c r="I26" i="15"/>
  <c r="I27" i="15"/>
  <c r="I28" i="15"/>
  <c r="I29" i="15"/>
  <c r="I30" i="15"/>
  <c r="I31" i="15"/>
  <c r="I32" i="15"/>
  <c r="I33" i="15"/>
  <c r="I34" i="15"/>
  <c r="I35" i="15"/>
  <c r="I36" i="15"/>
  <c r="I37" i="15"/>
  <c r="I38" i="15"/>
  <c r="I39" i="15"/>
  <c r="I40" i="15"/>
  <c r="I41" i="15"/>
  <c r="I42" i="15"/>
  <c r="I43" i="15"/>
  <c r="I44" i="15"/>
  <c r="I45" i="15"/>
  <c r="I46" i="15"/>
  <c r="I47" i="15"/>
  <c r="I48" i="15"/>
  <c r="I49" i="15"/>
  <c r="I50" i="15"/>
  <c r="I51" i="15"/>
  <c r="I52" i="15"/>
  <c r="I53" i="15"/>
  <c r="I54" i="15"/>
  <c r="I55" i="15"/>
  <c r="I56" i="15"/>
  <c r="I57" i="15"/>
  <c r="I58" i="15"/>
  <c r="I59" i="15"/>
  <c r="I60" i="15"/>
  <c r="I61" i="15"/>
  <c r="I62" i="15"/>
  <c r="I63" i="15"/>
  <c r="I64" i="15"/>
  <c r="I65" i="15"/>
  <c r="I66" i="15"/>
  <c r="I67" i="15"/>
  <c r="I68" i="15"/>
  <c r="I69" i="15"/>
  <c r="I70" i="15"/>
  <c r="I71" i="15"/>
  <c r="I72" i="15"/>
  <c r="I73" i="15"/>
  <c r="I74" i="15"/>
  <c r="I75" i="15"/>
  <c r="I76" i="15"/>
  <c r="I77" i="15"/>
  <c r="I78" i="15"/>
  <c r="I79" i="15"/>
  <c r="I80" i="15"/>
  <c r="I81" i="15"/>
  <c r="I82" i="15"/>
  <c r="I83" i="15"/>
  <c r="I84" i="15"/>
  <c r="I85" i="15"/>
  <c r="I86" i="15"/>
  <c r="I87" i="15"/>
  <c r="I88" i="15"/>
  <c r="I89" i="15"/>
  <c r="I90" i="15"/>
  <c r="I91" i="15"/>
  <c r="I92" i="15"/>
  <c r="I93" i="15"/>
  <c r="I94" i="15"/>
  <c r="I95" i="15"/>
  <c r="I96" i="15"/>
  <c r="I97" i="15"/>
  <c r="I98" i="15"/>
  <c r="I99" i="15"/>
  <c r="I100" i="15"/>
  <c r="I101" i="15"/>
  <c r="I102" i="15"/>
  <c r="I103" i="15"/>
  <c r="I104" i="15"/>
  <c r="I105" i="15"/>
  <c r="I106" i="15"/>
  <c r="I107" i="15"/>
  <c r="I108" i="15"/>
  <c r="I109" i="15"/>
  <c r="I110" i="15"/>
  <c r="I111" i="15"/>
  <c r="I112" i="15"/>
  <c r="I113" i="15"/>
  <c r="I114" i="15"/>
  <c r="I115" i="15"/>
  <c r="I116" i="15"/>
  <c r="I117" i="15"/>
  <c r="I118" i="15"/>
  <c r="I119" i="15"/>
  <c r="I120" i="15"/>
  <c r="I121" i="15"/>
  <c r="I122" i="15"/>
  <c r="I123" i="15"/>
  <c r="I124" i="15"/>
  <c r="I125" i="15"/>
  <c r="I126" i="15"/>
  <c r="I127" i="15"/>
  <c r="I128" i="15"/>
  <c r="I129" i="15"/>
  <c r="I130" i="15"/>
  <c r="I131" i="15"/>
  <c r="I132" i="15"/>
  <c r="I133" i="15"/>
  <c r="I134" i="15"/>
  <c r="I135" i="15"/>
  <c r="I136" i="15"/>
  <c r="I137" i="15"/>
  <c r="I138" i="15"/>
  <c r="I139" i="15"/>
  <c r="I140" i="15"/>
  <c r="I141" i="15"/>
  <c r="I142" i="15"/>
  <c r="I143" i="15"/>
  <c r="I144" i="15"/>
  <c r="I145" i="15"/>
  <c r="I146" i="15"/>
  <c r="I147" i="15"/>
  <c r="I148" i="15"/>
  <c r="I149" i="15"/>
  <c r="I150" i="15"/>
  <c r="I151" i="15"/>
  <c r="I152" i="15"/>
  <c r="I153" i="15"/>
  <c r="I154" i="15"/>
  <c r="I155" i="15"/>
  <c r="I156" i="15"/>
  <c r="I157" i="15"/>
  <c r="I158" i="15"/>
  <c r="I159" i="15"/>
  <c r="I160" i="15"/>
  <c r="I161" i="15"/>
  <c r="I162" i="15"/>
  <c r="I163" i="15"/>
  <c r="I164" i="15"/>
  <c r="I165" i="15"/>
  <c r="I166" i="15"/>
  <c r="I167" i="15"/>
  <c r="I168" i="15"/>
  <c r="I169" i="15"/>
  <c r="I170" i="15"/>
  <c r="I171" i="15"/>
  <c r="I172" i="15"/>
  <c r="I173" i="15"/>
  <c r="I174" i="15"/>
  <c r="I175" i="15"/>
  <c r="I176" i="15"/>
  <c r="I177" i="15"/>
  <c r="I178" i="15"/>
  <c r="I179" i="15"/>
  <c r="I180" i="15"/>
  <c r="I181" i="15"/>
  <c r="I182" i="15"/>
  <c r="I183" i="15"/>
  <c r="I184" i="15"/>
  <c r="I185" i="15"/>
  <c r="I186" i="15"/>
  <c r="I187" i="15"/>
  <c r="I188" i="15"/>
  <c r="I189" i="15"/>
  <c r="I190" i="15"/>
  <c r="I191" i="15"/>
  <c r="I192" i="15"/>
  <c r="I193" i="15"/>
  <c r="I194" i="15"/>
  <c r="I195" i="15"/>
  <c r="I196" i="15"/>
  <c r="I197" i="15"/>
  <c r="I198" i="15"/>
  <c r="I199" i="15"/>
  <c r="I200" i="15"/>
  <c r="I201" i="15"/>
  <c r="I202" i="15"/>
  <c r="I203" i="15"/>
  <c r="I204" i="15"/>
  <c r="I205" i="15"/>
  <c r="I206" i="15"/>
  <c r="I207" i="15"/>
  <c r="I208" i="15"/>
  <c r="I209" i="15"/>
  <c r="I210" i="15"/>
  <c r="I211" i="15"/>
  <c r="I212" i="15"/>
  <c r="I213" i="15"/>
  <c r="I214" i="15"/>
  <c r="I215" i="15"/>
  <c r="I216" i="15"/>
  <c r="I217" i="15"/>
  <c r="I218" i="15"/>
  <c r="I219" i="15"/>
  <c r="I220" i="15"/>
  <c r="I221" i="15"/>
  <c r="I222" i="15"/>
  <c r="I223" i="15"/>
  <c r="I224" i="15"/>
  <c r="I225" i="15"/>
  <c r="I226" i="15"/>
  <c r="I227" i="15"/>
  <c r="I228" i="15"/>
  <c r="I229" i="15"/>
  <c r="I230" i="15"/>
  <c r="I231" i="15"/>
  <c r="I232" i="15"/>
  <c r="I233" i="15"/>
  <c r="I234" i="15"/>
  <c r="I235" i="15"/>
  <c r="I236" i="15"/>
  <c r="I237" i="15"/>
  <c r="I238" i="15"/>
  <c r="I239" i="15"/>
  <c r="I240" i="15"/>
  <c r="I241" i="15"/>
  <c r="I242" i="15"/>
  <c r="I243" i="15"/>
  <c r="I244" i="15"/>
  <c r="I245" i="15"/>
  <c r="I246" i="15"/>
  <c r="I247" i="15"/>
  <c r="I248" i="15"/>
  <c r="I249" i="15"/>
  <c r="I250" i="15"/>
  <c r="I251" i="15"/>
  <c r="I252" i="15"/>
  <c r="I253" i="15"/>
  <c r="I254" i="15"/>
  <c r="I255" i="15"/>
  <c r="I256" i="15"/>
  <c r="I257" i="15"/>
  <c r="I258" i="15"/>
  <c r="I259" i="15"/>
  <c r="I260" i="15"/>
  <c r="I261" i="15"/>
  <c r="I262" i="15"/>
  <c r="I263" i="15"/>
  <c r="I264" i="15"/>
  <c r="I265" i="15"/>
  <c r="I266" i="15"/>
  <c r="I267" i="15"/>
  <c r="G11" i="16"/>
  <c r="G55" i="16"/>
  <c r="F55" i="16" a="1"/>
  <c r="F55" i="16"/>
  <c r="K19" i="15"/>
  <c r="K23" i="15"/>
  <c r="K27" i="15"/>
  <c r="K28" i="15"/>
  <c r="K33" i="15"/>
  <c r="K37" i="15"/>
  <c r="K41" i="15"/>
  <c r="K44" i="15"/>
  <c r="K45" i="15"/>
  <c r="K48" i="15"/>
  <c r="K49" i="15"/>
  <c r="K52" i="15"/>
  <c r="K55" i="15"/>
  <c r="K61" i="15"/>
  <c r="K64" i="15"/>
  <c r="K67" i="15"/>
  <c r="K70" i="15"/>
  <c r="K73" i="15"/>
  <c r="K76" i="15"/>
  <c r="K79" i="15"/>
  <c r="K82" i="15"/>
  <c r="K85" i="15"/>
  <c r="K88" i="15"/>
  <c r="K91" i="15"/>
  <c r="K94" i="15"/>
  <c r="K95" i="15"/>
  <c r="K98" i="15"/>
  <c r="K101" i="15"/>
  <c r="K104" i="15"/>
  <c r="K107" i="15"/>
  <c r="K110" i="15"/>
  <c r="K113" i="15"/>
  <c r="K117" i="15"/>
  <c r="K120" i="15"/>
  <c r="K121" i="15"/>
  <c r="K122" i="15"/>
  <c r="K125" i="15"/>
  <c r="K128" i="15"/>
  <c r="K131" i="15"/>
  <c r="K134" i="15"/>
  <c r="K137" i="15"/>
  <c r="K140" i="15"/>
  <c r="K141" i="15"/>
  <c r="K144" i="15"/>
  <c r="K147" i="15"/>
  <c r="K150" i="15"/>
  <c r="K153" i="15"/>
  <c r="K156" i="15"/>
  <c r="K159" i="15"/>
  <c r="K162" i="15"/>
  <c r="K165" i="15"/>
  <c r="K168" i="15"/>
  <c r="K171" i="15"/>
  <c r="K174" i="15"/>
  <c r="K183" i="15"/>
  <c r="K186" i="15"/>
  <c r="K189" i="15"/>
  <c r="K192" i="15"/>
  <c r="K198" i="15"/>
  <c r="K201" i="15"/>
  <c r="K204" i="15"/>
  <c r="K207" i="15"/>
  <c r="K208" i="15"/>
  <c r="K211" i="15"/>
  <c r="K214" i="15"/>
  <c r="K217" i="15"/>
  <c r="K218" i="15"/>
  <c r="K219" i="15"/>
  <c r="K223" i="15"/>
  <c r="K226" i="15"/>
  <c r="K229" i="15"/>
  <c r="K232" i="15"/>
  <c r="K235" i="15"/>
  <c r="K238" i="15"/>
  <c r="K241" i="15"/>
  <c r="K244" i="15"/>
  <c r="K247" i="15"/>
  <c r="K253" i="15"/>
  <c r="K263" i="15"/>
  <c r="K264" i="15"/>
  <c r="K267" i="15"/>
  <c r="K10" i="15"/>
  <c r="K12" i="15"/>
  <c r="K15" i="15"/>
  <c r="K7" i="15"/>
  <c r="K6" i="15"/>
  <c r="K4" i="15"/>
  <c r="K5" i="15"/>
  <c r="K3" i="15"/>
  <c r="G253" i="15"/>
  <c r="G219" i="15"/>
  <c r="G208" i="15"/>
  <c r="G122" i="15"/>
  <c r="G98" i="15"/>
  <c r="G11" i="15"/>
  <c r="K266" i="15"/>
  <c r="K265" i="15"/>
  <c r="K262" i="15"/>
  <c r="K261" i="15"/>
  <c r="K260" i="15"/>
  <c r="K259" i="15"/>
  <c r="K258" i="15"/>
  <c r="K257" i="15"/>
  <c r="K256" i="15"/>
  <c r="K255" i="15"/>
  <c r="K254" i="15"/>
  <c r="K252" i="15"/>
  <c r="K251" i="15"/>
  <c r="K250" i="15"/>
  <c r="K249" i="15"/>
  <c r="K248" i="15"/>
  <c r="K246" i="15"/>
  <c r="K245" i="15"/>
  <c r="K243" i="15"/>
  <c r="K242" i="15"/>
  <c r="K240" i="15"/>
  <c r="K239" i="15"/>
  <c r="K237" i="15"/>
  <c r="K236" i="15"/>
  <c r="K234" i="15"/>
  <c r="K233" i="15"/>
  <c r="K231" i="15"/>
  <c r="K230" i="15"/>
  <c r="K228" i="15"/>
  <c r="K227" i="15"/>
  <c r="K225" i="15"/>
  <c r="K224" i="15"/>
  <c r="K222" i="15"/>
  <c r="K221" i="15"/>
  <c r="K220" i="15"/>
  <c r="K216" i="15"/>
  <c r="K215" i="15"/>
  <c r="K213" i="15"/>
  <c r="K212" i="15"/>
  <c r="K210" i="15"/>
  <c r="K209" i="15"/>
  <c r="K206" i="15"/>
  <c r="K205" i="15"/>
  <c r="K203" i="15"/>
  <c r="K202" i="15"/>
  <c r="K200" i="15"/>
  <c r="K199" i="15"/>
  <c r="K197" i="15"/>
  <c r="K196" i="15"/>
  <c r="K195" i="15"/>
  <c r="K194" i="15"/>
  <c r="K193" i="15"/>
  <c r="K191" i="15"/>
  <c r="K190" i="15"/>
  <c r="K188" i="15"/>
  <c r="K187" i="15"/>
  <c r="K185" i="15"/>
  <c r="K184" i="15"/>
  <c r="K182" i="15"/>
  <c r="K181" i="15"/>
  <c r="K180" i="15"/>
  <c r="K179" i="15"/>
  <c r="K178" i="15"/>
  <c r="K177" i="15"/>
  <c r="K176" i="15"/>
  <c r="K175" i="15"/>
  <c r="K173" i="15"/>
  <c r="K172" i="15"/>
  <c r="K170" i="15"/>
  <c r="K169" i="15"/>
  <c r="K167" i="15"/>
  <c r="K166" i="15"/>
  <c r="K164" i="15"/>
  <c r="K163" i="15"/>
  <c r="K161" i="15"/>
  <c r="K160" i="15"/>
  <c r="K158" i="15"/>
  <c r="K157" i="15"/>
  <c r="K155" i="15"/>
  <c r="K154" i="15"/>
  <c r="K152" i="15"/>
  <c r="K151" i="15"/>
  <c r="K149" i="15"/>
  <c r="K148" i="15"/>
  <c r="K146" i="15"/>
  <c r="K145" i="15"/>
  <c r="K143" i="15"/>
  <c r="K142" i="15"/>
  <c r="K139" i="15"/>
  <c r="K138" i="15"/>
  <c r="K136" i="15"/>
  <c r="K135" i="15"/>
  <c r="K133" i="15"/>
  <c r="K132" i="15"/>
  <c r="K130" i="15"/>
  <c r="K129" i="15"/>
  <c r="K127" i="15"/>
  <c r="K126" i="15"/>
  <c r="K124" i="15"/>
  <c r="K123" i="15"/>
  <c r="K119" i="15"/>
  <c r="K118" i="15"/>
  <c r="K116" i="15"/>
  <c r="K115" i="15"/>
  <c r="K114" i="15"/>
  <c r="K112" i="15"/>
  <c r="K111" i="15"/>
  <c r="K109" i="15"/>
  <c r="K108" i="15"/>
  <c r="K106" i="15"/>
  <c r="K105" i="15"/>
  <c r="K103" i="15"/>
  <c r="K102" i="15"/>
  <c r="K100" i="15"/>
  <c r="K99" i="15"/>
  <c r="K97" i="15"/>
  <c r="K96" i="15"/>
  <c r="K93" i="15"/>
  <c r="K92" i="15"/>
  <c r="K90" i="15"/>
  <c r="K89" i="15"/>
  <c r="K87" i="15"/>
  <c r="K86" i="15"/>
  <c r="K84" i="15"/>
  <c r="K83" i="15"/>
  <c r="K81" i="15"/>
  <c r="K80" i="15"/>
  <c r="K78" i="15"/>
  <c r="K77" i="15"/>
  <c r="K75" i="15"/>
  <c r="K74" i="15"/>
  <c r="K72" i="15"/>
  <c r="K71" i="15"/>
  <c r="K69" i="15"/>
  <c r="K68" i="15"/>
  <c r="K66" i="15"/>
  <c r="K65" i="15"/>
  <c r="K63" i="15"/>
  <c r="K62" i="15"/>
  <c r="K60" i="15"/>
  <c r="K59" i="15"/>
  <c r="K58" i="15"/>
  <c r="K57" i="15"/>
  <c r="K56" i="15"/>
  <c r="K54" i="15"/>
  <c r="K53" i="15"/>
  <c r="K51" i="15"/>
  <c r="K50" i="15"/>
  <c r="K47" i="15"/>
  <c r="K46" i="15"/>
  <c r="K43" i="15"/>
  <c r="K42" i="15"/>
  <c r="K40" i="15"/>
  <c r="K39" i="15"/>
  <c r="K38" i="15"/>
  <c r="K36" i="15"/>
  <c r="K35" i="15"/>
  <c r="K34" i="15"/>
  <c r="K32" i="15"/>
  <c r="K31" i="15"/>
  <c r="K30" i="15"/>
  <c r="K29" i="15"/>
  <c r="K26" i="15"/>
  <c r="K25" i="15"/>
  <c r="K24" i="15"/>
  <c r="K22" i="15"/>
  <c r="K21" i="15"/>
  <c r="K20" i="15"/>
  <c r="K18" i="15"/>
  <c r="K17" i="15"/>
  <c r="K16" i="15"/>
  <c r="K14" i="15"/>
  <c r="K13" i="15"/>
  <c r="K11" i="15"/>
  <c r="K9" i="15"/>
  <c r="K8" i="15"/>
  <c r="G90" i="16"/>
  <c r="F90" i="16" a="1"/>
  <c r="F90" i="16"/>
  <c r="G16" i="16"/>
  <c r="F16" i="16" a="1"/>
  <c r="F16" i="16"/>
  <c r="G65" i="16"/>
  <c r="F65" i="16" a="1"/>
  <c r="F65" i="16"/>
  <c r="G39" i="16"/>
  <c r="F39" i="16" a="1"/>
  <c r="F39" i="16"/>
  <c r="G78" i="16"/>
  <c r="F78" i="16" a="1"/>
  <c r="F78" i="16"/>
  <c r="G13" i="16"/>
  <c r="F13" i="16" a="1"/>
  <c r="F13" i="16"/>
  <c r="G15" i="16"/>
  <c r="F15" i="16" a="1"/>
  <c r="F15" i="16"/>
  <c r="G17" i="16"/>
  <c r="F17" i="16" a="1"/>
  <c r="F17" i="16"/>
  <c r="G18" i="16"/>
  <c r="F18" i="16" a="1"/>
  <c r="F18" i="16"/>
  <c r="G19" i="16"/>
  <c r="F19" i="16" a="1"/>
  <c r="F19" i="16"/>
  <c r="G21" i="16"/>
  <c r="F21" i="16" a="1"/>
  <c r="F21" i="16"/>
  <c r="G22" i="16"/>
  <c r="F22" i="16" a="1"/>
  <c r="F22" i="16"/>
  <c r="G23" i="16"/>
  <c r="F23" i="16" a="1"/>
  <c r="F23" i="16"/>
  <c r="G24" i="16"/>
  <c r="F24" i="16" a="1"/>
  <c r="F24" i="16"/>
  <c r="G25" i="16"/>
  <c r="F25" i="16" a="1"/>
  <c r="F25" i="16"/>
  <c r="G26" i="16"/>
  <c r="F26" i="16" a="1"/>
  <c r="F26" i="16"/>
  <c r="G27" i="16"/>
  <c r="F27" i="16" a="1"/>
  <c r="F27" i="16"/>
  <c r="G28" i="16"/>
  <c r="F28" i="16" a="1"/>
  <c r="F28" i="16"/>
  <c r="G29" i="16"/>
  <c r="F29" i="16" a="1"/>
  <c r="F29" i="16"/>
  <c r="G30" i="16"/>
  <c r="F30" i="16" a="1"/>
  <c r="F30" i="16"/>
  <c r="G32" i="16"/>
  <c r="F32" i="16" a="1"/>
  <c r="F32" i="16"/>
  <c r="G33" i="16"/>
  <c r="F33" i="16" a="1"/>
  <c r="F33" i="16"/>
  <c r="G34" i="16"/>
  <c r="F34" i="16" a="1"/>
  <c r="F34" i="16"/>
  <c r="G35" i="16"/>
  <c r="F35" i="16" a="1"/>
  <c r="F35" i="16"/>
  <c r="G36" i="16"/>
  <c r="F36" i="16" a="1"/>
  <c r="F36" i="16"/>
  <c r="G38" i="16"/>
  <c r="F38" i="16" a="1"/>
  <c r="F38" i="16"/>
  <c r="G40" i="16"/>
  <c r="F40" i="16" a="1"/>
  <c r="F40" i="16"/>
  <c r="G41" i="16"/>
  <c r="F41" i="16" a="1"/>
  <c r="F41" i="16"/>
  <c r="G42" i="16"/>
  <c r="F42" i="16" a="1"/>
  <c r="F42" i="16"/>
  <c r="G43" i="16"/>
  <c r="F43" i="16" a="1"/>
  <c r="F43" i="16"/>
  <c r="G44" i="16"/>
  <c r="F44" i="16" a="1"/>
  <c r="F44" i="16"/>
  <c r="G46" i="16"/>
  <c r="F46" i="16" a="1"/>
  <c r="F46" i="16"/>
  <c r="G47" i="16"/>
  <c r="F47" i="16" a="1"/>
  <c r="F47" i="16"/>
  <c r="G48" i="16"/>
  <c r="F48" i="16" a="1"/>
  <c r="F48" i="16"/>
  <c r="G49" i="16"/>
  <c r="F49" i="16" a="1"/>
  <c r="F49" i="16"/>
  <c r="G50" i="16"/>
  <c r="F50" i="16" a="1"/>
  <c r="F50" i="16"/>
  <c r="G51" i="16"/>
  <c r="F51" i="16" a="1"/>
  <c r="F51" i="16"/>
  <c r="G52" i="16"/>
  <c r="F52" i="16" a="1"/>
  <c r="F52" i="16"/>
  <c r="G53" i="16"/>
  <c r="F53" i="16" a="1"/>
  <c r="F53" i="16"/>
  <c r="G54" i="16"/>
  <c r="F54" i="16" a="1"/>
  <c r="F54" i="16"/>
  <c r="G56" i="16"/>
  <c r="F56" i="16" a="1"/>
  <c r="F56" i="16"/>
  <c r="G57" i="16"/>
  <c r="F57" i="16" a="1"/>
  <c r="F57" i="16"/>
  <c r="G58" i="16"/>
  <c r="F58" i="16" a="1"/>
  <c r="F58" i="16"/>
  <c r="G59" i="16"/>
  <c r="F59" i="16" a="1"/>
  <c r="F59" i="16"/>
  <c r="G60" i="16"/>
  <c r="F60" i="16" a="1"/>
  <c r="F60" i="16"/>
  <c r="G61" i="16"/>
  <c r="F61" i="16" a="1"/>
  <c r="F61" i="16"/>
  <c r="G62" i="16"/>
  <c r="F62" i="16" a="1"/>
  <c r="F62" i="16"/>
  <c r="G64" i="16"/>
  <c r="F64" i="16" a="1"/>
  <c r="F64" i="16"/>
  <c r="G66" i="16"/>
  <c r="F66" i="16" a="1"/>
  <c r="F66" i="16"/>
  <c r="G67" i="16"/>
  <c r="F67" i="16" a="1"/>
  <c r="F67" i="16"/>
  <c r="G68" i="16"/>
  <c r="F68" i="16" a="1"/>
  <c r="F68" i="16"/>
  <c r="G69" i="16"/>
  <c r="F69" i="16" a="1"/>
  <c r="F69" i="16"/>
  <c r="G70" i="16"/>
  <c r="F70" i="16" a="1"/>
  <c r="F70" i="16"/>
  <c r="G71" i="16"/>
  <c r="F71" i="16" a="1"/>
  <c r="F71" i="16"/>
  <c r="G72" i="16"/>
  <c r="F72" i="16" a="1"/>
  <c r="F72" i="16"/>
  <c r="G73" i="16"/>
  <c r="F73" i="16" a="1"/>
  <c r="F73" i="16"/>
  <c r="G74" i="16"/>
  <c r="F74" i="16" a="1"/>
  <c r="F74" i="16"/>
  <c r="G75" i="16"/>
  <c r="F75" i="16" a="1"/>
  <c r="F75" i="16"/>
  <c r="G76" i="16"/>
  <c r="F76" i="16" a="1"/>
  <c r="F76" i="16"/>
  <c r="G77" i="16"/>
  <c r="F77" i="16" a="1"/>
  <c r="F77" i="16"/>
  <c r="G79" i="16"/>
  <c r="F79" i="16" a="1"/>
  <c r="F79" i="16"/>
  <c r="G80" i="16"/>
  <c r="F80" i="16" a="1"/>
  <c r="F80" i="16"/>
  <c r="G81" i="16"/>
  <c r="F81" i="16" a="1"/>
  <c r="F81" i="16"/>
  <c r="G82" i="16"/>
  <c r="F82" i="16" a="1"/>
  <c r="F82" i="16"/>
  <c r="G83" i="16"/>
  <c r="F83" i="16" a="1"/>
  <c r="F83" i="16"/>
  <c r="G85" i="16"/>
  <c r="F85" i="16" a="1"/>
  <c r="F85" i="16"/>
  <c r="G86" i="16"/>
  <c r="F86" i="16" a="1"/>
  <c r="F86" i="16"/>
  <c r="G87" i="16"/>
  <c r="F87" i="16" a="1"/>
  <c r="F87" i="16"/>
  <c r="G88" i="16"/>
  <c r="F88" i="16" a="1"/>
  <c r="F88" i="16"/>
  <c r="G89" i="16"/>
  <c r="F89" i="16" a="1"/>
  <c r="F89" i="16"/>
  <c r="G92" i="16"/>
  <c r="F92" i="16" a="1"/>
  <c r="F92" i="16"/>
  <c r="G93" i="16"/>
  <c r="F93" i="16" a="1"/>
  <c r="F93" i="16"/>
  <c r="G95" i="16"/>
  <c r="F95" i="16" a="1"/>
  <c r="F95" i="16"/>
  <c r="F11" i="16"/>
  <c r="F96" i="16"/>
  <c r="G96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<sst xmlns="http://schemas.openxmlformats.org/spreadsheetml/2006/main" count="881" uniqueCount="308">
  <si>
    <t>…</t>
  </si>
  <si>
    <t>Tangon</t>
  </si>
  <si>
    <t>Oui</t>
  </si>
  <si>
    <t xml:space="preserve">Préparation Carène </t>
  </si>
  <si>
    <t>Déco Adhesif Coque</t>
  </si>
  <si>
    <t>Non</t>
  </si>
  <si>
    <t xml:space="preserve">Oui </t>
  </si>
  <si>
    <t>Standard</t>
  </si>
  <si>
    <t>Sur devis</t>
  </si>
  <si>
    <t>Gréement Dormant</t>
  </si>
  <si>
    <t>Batterie Moteur / Service</t>
  </si>
  <si>
    <t>Chargeur et prise de quai</t>
  </si>
  <si>
    <t xml:space="preserve">Bome </t>
  </si>
  <si>
    <t xml:space="preserve">Axxon Carbone </t>
  </si>
  <si>
    <t>Bande Led sur mat</t>
  </si>
  <si>
    <t xml:space="preserve">Non </t>
  </si>
  <si>
    <t>Hélice</t>
  </si>
  <si>
    <t xml:space="preserve">Coque et pont </t>
  </si>
  <si>
    <t xml:space="preserve">Polyester </t>
  </si>
  <si>
    <t>Vinylester</t>
  </si>
  <si>
    <t>Lignes de vie cockpit et pont</t>
  </si>
  <si>
    <t xml:space="preserve">Support Pilote </t>
  </si>
  <si>
    <t>1x</t>
  </si>
  <si>
    <t>2x</t>
  </si>
  <si>
    <t xml:space="preserve"> </t>
  </si>
  <si>
    <t>Options Structure</t>
  </si>
  <si>
    <t>Blanc</t>
  </si>
  <si>
    <t>Quillon devant Sail drive</t>
  </si>
  <si>
    <t>Taquets d'amarrage</t>
  </si>
  <si>
    <t>Encastrement electronique Extérieur</t>
  </si>
  <si>
    <t>Déco</t>
  </si>
  <si>
    <t>Livraison</t>
  </si>
  <si>
    <t>Couleur Antidérapant</t>
  </si>
  <si>
    <t>Transport mise à l'eau matage à Lorient</t>
  </si>
  <si>
    <t>Transport National / International</t>
  </si>
  <si>
    <t>sur devis</t>
  </si>
  <si>
    <t>Offert</t>
  </si>
  <si>
    <t>Autres options - sur devis  / Other options - quotation on demand</t>
  </si>
  <si>
    <t>Options Gréement  / Rig</t>
  </si>
  <si>
    <t>Options Gréement  courant  / Running Rigging</t>
  </si>
  <si>
    <t>Options Accastillage / Deckware</t>
  </si>
  <si>
    <t>Options Equipement extérieur / Exterior Equipment</t>
  </si>
  <si>
    <t>Options Equipement intérieur &amp; Confort / Interior equipment and comfort</t>
  </si>
  <si>
    <t>Options Electricité / Electricity</t>
  </si>
  <si>
    <t>Livraison / Delivery</t>
  </si>
  <si>
    <t>Nom du client / Client Name</t>
  </si>
  <si>
    <t>Date de livraison / Delivery Date</t>
  </si>
  <si>
    <t>N° de série / Serial number</t>
  </si>
  <si>
    <r>
      <t xml:space="preserve">Construction - </t>
    </r>
    <r>
      <rPr>
        <i/>
        <sz val="11"/>
        <color theme="1"/>
        <rFont val="Calibri"/>
        <family val="2"/>
        <scheme val="minor"/>
      </rPr>
      <t xml:space="preserve"> Building Process </t>
    </r>
  </si>
  <si>
    <r>
      <t>Préparation de carène -</t>
    </r>
    <r>
      <rPr>
        <i/>
        <sz val="11"/>
        <color theme="1"/>
        <rFont val="Calibri"/>
        <family val="2"/>
        <scheme val="minor"/>
      </rPr>
      <t xml:space="preserve"> Hull preparation</t>
    </r>
  </si>
  <si>
    <r>
      <t xml:space="preserve">Helice - </t>
    </r>
    <r>
      <rPr>
        <i/>
        <sz val="11"/>
        <color theme="1"/>
        <rFont val="Calibri"/>
        <family val="2"/>
        <scheme val="minor"/>
      </rPr>
      <t>Propeller</t>
    </r>
  </si>
  <si>
    <r>
      <t>Mat (transport inclus) -</t>
    </r>
    <r>
      <rPr>
        <i/>
        <sz val="11"/>
        <color theme="1"/>
        <rFont val="Calibri"/>
        <family val="2"/>
        <scheme val="minor"/>
      </rPr>
      <t xml:space="preserve"> Mast including transport</t>
    </r>
  </si>
  <si>
    <r>
      <t>Bome -</t>
    </r>
    <r>
      <rPr>
        <i/>
        <sz val="11"/>
        <color theme="1"/>
        <rFont val="Calibri"/>
        <family val="2"/>
        <scheme val="minor"/>
      </rPr>
      <t xml:space="preserve"> Boom</t>
    </r>
  </si>
  <si>
    <r>
      <t>Tangon -</t>
    </r>
    <r>
      <rPr>
        <i/>
        <sz val="11"/>
        <color theme="1"/>
        <rFont val="Calibri"/>
        <family val="2"/>
        <scheme val="minor"/>
      </rPr>
      <t xml:space="preserve"> Spinnaker pole</t>
    </r>
  </si>
  <si>
    <r>
      <t>Gréement dormant</t>
    </r>
    <r>
      <rPr>
        <i/>
        <sz val="11"/>
        <color theme="1"/>
        <rFont val="Calibri"/>
        <family val="2"/>
        <scheme val="minor"/>
      </rPr>
      <t xml:space="preserve"> - Standing Rigging</t>
    </r>
  </si>
  <si>
    <r>
      <t>Pack Batterie Moteur / Service</t>
    </r>
    <r>
      <rPr>
        <i/>
        <sz val="11"/>
        <color theme="1"/>
        <rFont val="Calibri"/>
        <family val="2"/>
        <scheme val="minor"/>
      </rPr>
      <t xml:space="preserve"> - Engine / service Battery pack</t>
    </r>
  </si>
  <si>
    <r>
      <t xml:space="preserve">Couleur antidérapant Fond de cockpit </t>
    </r>
    <r>
      <rPr>
        <i/>
        <sz val="11"/>
        <color theme="1"/>
        <rFont val="Calibri"/>
        <family val="2"/>
        <scheme val="minor"/>
      </rPr>
      <t xml:space="preserve"> - Cockpit antiskid colour</t>
    </r>
  </si>
  <si>
    <r>
      <t>Covering / Stickers</t>
    </r>
    <r>
      <rPr>
        <i/>
        <sz val="11"/>
        <color theme="1"/>
        <rFont val="Calibri"/>
        <family val="2"/>
        <scheme val="minor"/>
      </rPr>
      <t xml:space="preserve"> - decals - covering</t>
    </r>
  </si>
  <si>
    <r>
      <t xml:space="preserve">Système Electronique  - </t>
    </r>
    <r>
      <rPr>
        <i/>
        <sz val="11"/>
        <color theme="1"/>
        <rFont val="Calibri"/>
        <family val="2"/>
        <scheme val="minor"/>
      </rPr>
      <t>Electronic System</t>
    </r>
  </si>
  <si>
    <r>
      <t>Système Sono -</t>
    </r>
    <r>
      <rPr>
        <i/>
        <sz val="11"/>
        <color theme="1"/>
        <rFont val="Calibri"/>
        <family val="2"/>
        <scheme val="minor"/>
      </rPr>
      <t xml:space="preserve"> Audio System</t>
    </r>
  </si>
  <si>
    <r>
      <t>Système Informatique &amp; logiciels</t>
    </r>
    <r>
      <rPr>
        <i/>
        <sz val="11"/>
        <color theme="1"/>
        <rFont val="Calibri"/>
        <family val="2"/>
        <scheme val="minor"/>
      </rPr>
      <t xml:space="preserve"> - Software / Hardware</t>
    </r>
    <r>
      <rPr>
        <sz val="11"/>
        <color theme="1"/>
        <rFont val="Calibri"/>
        <family val="2"/>
        <scheme val="minor"/>
      </rPr>
      <t xml:space="preserve"> </t>
    </r>
  </si>
  <si>
    <r>
      <t>Jeu de Voiles / tauds -</t>
    </r>
    <r>
      <rPr>
        <i/>
        <sz val="11"/>
        <color theme="1"/>
        <rFont val="Calibri"/>
        <family val="2"/>
        <scheme val="minor"/>
      </rPr>
      <t xml:space="preserve"> Sail set / sail covers</t>
    </r>
  </si>
  <si>
    <r>
      <t xml:space="preserve">securité - </t>
    </r>
    <r>
      <rPr>
        <i/>
        <sz val="11"/>
        <color theme="1"/>
        <rFont val="Calibri"/>
        <family val="2"/>
        <scheme val="minor"/>
      </rPr>
      <t xml:space="preserve">Security </t>
    </r>
  </si>
  <si>
    <t xml:space="preserve">Total  </t>
  </si>
  <si>
    <t xml:space="preserve">PRIX TTC </t>
  </si>
  <si>
    <t>TTC</t>
  </si>
  <si>
    <t xml:space="preserve">Transport </t>
  </si>
  <si>
    <t>PRICE Ex VAT</t>
  </si>
  <si>
    <t>Gris clair dans cockpit / assises latérales et barreur / jupe</t>
  </si>
  <si>
    <t>Préparation Carène et ponçage / enduit epoxy / passe coque flush / primaire epoxy / antifouling boero cuivre</t>
  </si>
  <si>
    <t>Autre Antifouling</t>
  </si>
  <si>
    <t>Quille</t>
  </si>
  <si>
    <t>Quille mixte voile fonte + bulbe plomb (TE 2.25m / Poids 4T)</t>
  </si>
  <si>
    <t>Quille Sabot type elephant mixte fonte plomb (TE 1.90m / Poids 4.35T)</t>
  </si>
  <si>
    <t>Tri-pales repliable Volvo</t>
  </si>
  <si>
    <t>Motorisation</t>
  </si>
  <si>
    <t>Volvo D2 50 Cv</t>
  </si>
  <si>
    <t xml:space="preserve">Volvo D2 75 Cv </t>
  </si>
  <si>
    <t xml:space="preserve">Autre marque ou motorisation électrique </t>
  </si>
  <si>
    <t xml:space="preserve">Autre modèle </t>
  </si>
  <si>
    <t>Autre marque ou Lithium</t>
  </si>
  <si>
    <t>Victron (ou équivalent)  Chargeur Batterie 40A + bornier fusible / 220 V et rallonge de quai</t>
  </si>
  <si>
    <t>Repartiteur de charge</t>
  </si>
  <si>
    <t xml:space="preserve">Victron (ou équivalent) </t>
  </si>
  <si>
    <t xml:space="preserve">Chargeur d'alternateur + chargeur batterie / batterie  </t>
  </si>
  <si>
    <t>2x170AH Victron AGM Super cycle / 1x 50Ah Optima (moteur)</t>
  </si>
  <si>
    <t>3x170AH Victron AGM Super cycle / 1x 50Ah Optima (moteur)</t>
  </si>
  <si>
    <t>Panneaux solaires</t>
  </si>
  <si>
    <t>3x145W Rigide sun power posés portique + régulateur + cablage</t>
  </si>
  <si>
    <t>2x (Bi motorisation)</t>
  </si>
  <si>
    <t>Carène sortie du moule avec stratification epoxy de la jonction quille/coque</t>
  </si>
  <si>
    <t>Aménagements</t>
  </si>
  <si>
    <t>Cabine propriétaire AV + coursive babord et tribord pour rangements</t>
  </si>
  <si>
    <t xml:space="preserve">8 couchages avec 2 lits superposés </t>
  </si>
  <si>
    <t>cabine avant propriétaire avec salle de bain + soute de pont avec panneau ouvrant</t>
  </si>
  <si>
    <t>4 pales repliable volvo pour 75CV</t>
  </si>
  <si>
    <t>VMG SOROMAP Aluminium (primaire epoxy + peinture coloris au choix)  + rail Facnor + chariots</t>
  </si>
  <si>
    <t xml:space="preserve">SOROMAP Aluminium brut </t>
  </si>
  <si>
    <t xml:space="preserve">SOROMAP Aluminium (primaire epoxy et peinture coloris au choix) </t>
  </si>
  <si>
    <t>Rail sur face avant du mat (tangon)</t>
  </si>
  <si>
    <t>oui</t>
  </si>
  <si>
    <t>Ferrure basse de crochetage de tangon</t>
  </si>
  <si>
    <t>Support radar Carbone et projecteur intégré</t>
  </si>
  <si>
    <t>Mat carbone Axxon HR (Fibre standard) avec rail facnor, chariots , projecteur de pont et 2 marches de mat</t>
  </si>
  <si>
    <t>Marche de mat supplémentaire en tête</t>
  </si>
  <si>
    <t>VMG SOROMAP Aluminium Brut  + rail Facnor + chariots + projecteur de pont + 3 marches</t>
  </si>
  <si>
    <t>Sur mat carbone</t>
  </si>
  <si>
    <t>Sur mat alu</t>
  </si>
  <si>
    <t>Dyform (pour mat alu ou carbone)</t>
  </si>
  <si>
    <t>ROD (pour mat alu ou carbone)</t>
  </si>
  <si>
    <t>VMG SOROMAP Carbone et pantoire avec machoire Forespar</t>
  </si>
  <si>
    <t xml:space="preserve">VMG SOROMAP : Drisses GV, Genois, trinquette, Spi / Balancine / lazy Jack </t>
  </si>
  <si>
    <t xml:space="preserve">Gréement Courant </t>
  </si>
  <si>
    <t>TONERRE Gréement : Idem en qualité Maffioli DSK 78 surgainé avec mousquetons textile pour drisse de GV</t>
  </si>
  <si>
    <t>Drisse Code O ou gennaker mouflée</t>
  </si>
  <si>
    <t xml:space="preserve">1x DSK 78 </t>
  </si>
  <si>
    <t>Ecoute GV DSK 78 / Génois trinquette en polyester 10mm</t>
  </si>
  <si>
    <t>Ecoute GV DSK 78 / Génois trinquette en DSK 78</t>
  </si>
  <si>
    <t>Ecoutes GV / Genois / Trinquette</t>
  </si>
  <si>
    <t>Ecoute de spi et gennaker</t>
  </si>
  <si>
    <t>Paire d'écoute en DSK 78 et terminaison spool Shackle</t>
  </si>
  <si>
    <t>Ris</t>
  </si>
  <si>
    <t>3x Bosses de ris / 2 amures ris / bordure en polyester 10mm</t>
  </si>
  <si>
    <t>3x Bosses de ris / 2 amures ris / bordure en DSK 78</t>
  </si>
  <si>
    <t>non</t>
  </si>
  <si>
    <t>Tension de chute GV / cockpit</t>
  </si>
  <si>
    <t xml:space="preserve">Lewmar LP 60  </t>
  </si>
  <si>
    <t>Réglage de voiles d'avant</t>
  </si>
  <si>
    <t>Rails Harken / Chariots à piston</t>
  </si>
  <si>
    <t xml:space="preserve">Rails Harken / Chariots avec réglages par palan et retour au cockpit </t>
  </si>
  <si>
    <t xml:space="preserve">Inhauler pour voiles d'avant </t>
  </si>
  <si>
    <t>Paire d'inhauler avec retour sur winch de piano</t>
  </si>
  <si>
    <t xml:space="preserve">Enrouleur de génois </t>
  </si>
  <si>
    <t>Facnor Flat Deck</t>
  </si>
  <si>
    <t>Système de trinquette</t>
  </si>
  <si>
    <t>étai largable textile</t>
  </si>
  <si>
    <t>Enrouleur trinquette profurl</t>
  </si>
  <si>
    <t>Profurl</t>
  </si>
  <si>
    <t xml:space="preserve"> Winchs</t>
  </si>
  <si>
    <t>2x Winchs Harken 46ST Radial / 2x Winchs 50ST Radial / 1 Winch de mat ST40</t>
  </si>
  <si>
    <t>4x Winchs Andersen inox 50ST  Radial  / 1 Winch de mat Andersen inox 40ST</t>
  </si>
  <si>
    <t xml:space="preserve"> Winch électrique</t>
  </si>
  <si>
    <t>1x Winch électrique Harken 46 (Piano)</t>
  </si>
  <si>
    <t>1x Winch électrique Andersen Inox 50ST (piano)</t>
  </si>
  <si>
    <t>Mouflage de GV</t>
  </si>
  <si>
    <t>Manille Friction Wichard</t>
  </si>
  <si>
    <t xml:space="preserve">Poulie Harken Black Magic 75 </t>
  </si>
  <si>
    <t>Table de cockpit</t>
  </si>
  <si>
    <t>Table de cockpit composite simple</t>
  </si>
  <si>
    <t>Table de cockpit élargie pour encastrement Traceur B&amp;G ou Raymarine</t>
  </si>
  <si>
    <t>Coussins de cockpit</t>
  </si>
  <si>
    <t>Capote Rigide / Dog House</t>
  </si>
  <si>
    <t>Rideaux  extérieurs roof et dog house</t>
  </si>
  <si>
    <t xml:space="preserve">Finition pont Flexiteck </t>
  </si>
  <si>
    <t>Assises Cockpit + Assises barreur + Jupe AR</t>
  </si>
  <si>
    <t>Fond de cockpit + Assises Cockpit + Assises barreur + Jupe AR</t>
  </si>
  <si>
    <t>Portes dans filières latérales pour accès à bord</t>
  </si>
  <si>
    <t>6x Goiot Aluminium</t>
  </si>
  <si>
    <t>6 x Goïot Aluminium + 2 Goïot Aluminium sur Jupe AR</t>
  </si>
  <si>
    <t xml:space="preserve">6 x Osculati retractables </t>
  </si>
  <si>
    <t>6 x Osculati retractables + 2 x Osculatis retractables sur jupe AR</t>
  </si>
  <si>
    <t>Support Chaise moteur Annexe</t>
  </si>
  <si>
    <t>Banc de cockpit entre assises de barre</t>
  </si>
  <si>
    <t>Bimini entre dog house et portique AR</t>
  </si>
  <si>
    <t xml:space="preserve">Bimini </t>
  </si>
  <si>
    <t>Bimini élargi sur arceau inox type méditerranéen</t>
  </si>
  <si>
    <t>Portique Arrière pour panneaux solaire</t>
  </si>
  <si>
    <t>Spots pour portiques Arrière</t>
  </si>
  <si>
    <t>Passerelle de quai</t>
  </si>
  <si>
    <t xml:space="preserve">Passerelle Nautex composite pliable </t>
  </si>
  <si>
    <t xml:space="preserve">Prise 220 V dans Cabine AR Babord et AV </t>
  </si>
  <si>
    <t>Pompe eau de mer cockpit et baille à mouillage</t>
  </si>
  <si>
    <t>WC électrique avec sanibroyeur</t>
  </si>
  <si>
    <t xml:space="preserve">Dessalinisateur </t>
  </si>
  <si>
    <t>60 L/H Aqua Base avec système de rinçage</t>
  </si>
  <si>
    <t>Finition des Bordés intérieurs</t>
  </si>
  <si>
    <t>Gel coat Blanc</t>
  </si>
  <si>
    <t>Double isolation de bordé avec Mousse PET et Placage Stratifill</t>
  </si>
  <si>
    <t>Finition des meubles et boiseries</t>
  </si>
  <si>
    <t>Alpi Noyer et Massif noyer</t>
  </si>
  <si>
    <t>Autre finition</t>
  </si>
  <si>
    <t>Finition des Planchers</t>
  </si>
  <si>
    <t>Stratifill Aspect Lin</t>
  </si>
  <si>
    <t>Finition dessus de modules de cuisine</t>
  </si>
  <si>
    <t>Gel Coat Blanc</t>
  </si>
  <si>
    <t>Corian avec éviers intégrés</t>
  </si>
  <si>
    <t>Finition des Plateaux de SDB</t>
  </si>
  <si>
    <t>Gelcoat Blanc</t>
  </si>
  <si>
    <t>Corian avec vasque intégrée</t>
  </si>
  <si>
    <t>Banette Cadre Articulée dans Cabine AR Tribord</t>
  </si>
  <si>
    <t>Isolation phonique caisson ARPilote</t>
  </si>
  <si>
    <t>Sellerie intérieure</t>
  </si>
  <si>
    <t>Gamme de tissus FUTURA</t>
  </si>
  <si>
    <t xml:space="preserve">Autre gamme de Tissus AP Sellerie </t>
  </si>
  <si>
    <t>Mousse à mémoire de forme</t>
  </si>
  <si>
    <t xml:space="preserve">Oui pour Cabines Avant, Arrières et carré + grille ventilation 3D sous matelas </t>
  </si>
  <si>
    <t>Toile à matelas dans les cabines</t>
  </si>
  <si>
    <t>Modèle de réfrigérateur</t>
  </si>
  <si>
    <t xml:space="preserve">Mono tiroir ou porte ( Kent Marine) </t>
  </si>
  <si>
    <t>Double tiroir Cool Marine</t>
  </si>
  <si>
    <t xml:space="preserve">Chauffage </t>
  </si>
  <si>
    <t xml:space="preserve">Eberspacher L5 avec 5 sorties </t>
  </si>
  <si>
    <t xml:space="preserve">Eberspacher L5 avec 5 sorties + Accélérateur de flux </t>
  </si>
  <si>
    <t>Ventilateurs</t>
  </si>
  <si>
    <t>4 Ventilateurs Carré et cabines</t>
  </si>
  <si>
    <t>Miroirs</t>
  </si>
  <si>
    <t>Fiche JPK 45</t>
  </si>
  <si>
    <t>Mat  (incluant ransport)</t>
  </si>
  <si>
    <t>Options Principales</t>
  </si>
  <si>
    <t>Sur mat carbone (Support carbone avec feu de pont intégré)</t>
  </si>
  <si>
    <t>Sur mat alu (2 marches supplémentaires)</t>
  </si>
  <si>
    <t>Sur mat carbone (2 marches supplémentaires)</t>
  </si>
  <si>
    <t>Panneau de pont sup au milieu du carré</t>
  </si>
  <si>
    <t xml:space="preserve">Cadre en noyer autour des miroirs </t>
  </si>
  <si>
    <t>Miroirs dans cabines et Salle de bain sans cadre</t>
  </si>
  <si>
    <r>
      <t>Chargeur et prise de quai -</t>
    </r>
    <r>
      <rPr>
        <i/>
        <sz val="11"/>
        <color theme="1"/>
        <rFont val="Calibri"/>
        <family val="2"/>
        <scheme val="minor"/>
      </rPr>
      <t xml:space="preserve"> shore supply + charger </t>
    </r>
  </si>
  <si>
    <t xml:space="preserve">Propulseur d'étrave </t>
  </si>
  <si>
    <t xml:space="preserve">Propulseur d'étrave avec Batterie optima supplémentaire pilotable à distance </t>
  </si>
  <si>
    <t>Guindeau</t>
  </si>
  <si>
    <t>Guindeau 1500 W</t>
  </si>
  <si>
    <t>Guindeau 1700W</t>
  </si>
  <si>
    <t>Télécommande de guindeau</t>
  </si>
  <si>
    <t>Télécommande à pile supplémentaire</t>
  </si>
  <si>
    <t>Une télécommande à pile en plus des boutons pressions (compteur de chaine en option sur devis)</t>
  </si>
  <si>
    <t>Mouillage</t>
  </si>
  <si>
    <t xml:space="preserve">Aussières </t>
  </si>
  <si>
    <t xml:space="preserve">Aussières Clean Line Noire 18mm 4x10ml + 2x30ml (ou 1x60 m) </t>
  </si>
  <si>
    <t xml:space="preserve">Pare Battages </t>
  </si>
  <si>
    <t>8 pare-battages 85x23 blanc + 8 chaussettes noires</t>
  </si>
  <si>
    <t>Sur Devis - TEEM avec remises chantier</t>
  </si>
  <si>
    <t>Sur devis - ROM ARRANGé avec remises chantier</t>
  </si>
  <si>
    <t>Sur devis - au choix du client</t>
  </si>
  <si>
    <t>Sur devis Plastimo avec remises chantier</t>
  </si>
  <si>
    <t>Ex-VAT</t>
  </si>
  <si>
    <r>
      <t>Enrouleur de Génois -</t>
    </r>
    <r>
      <rPr>
        <i/>
        <sz val="11"/>
        <color theme="1"/>
        <rFont val="Calibri"/>
        <family val="2"/>
        <scheme val="minor"/>
      </rPr>
      <t xml:space="preserve"> Genoa Furler</t>
    </r>
  </si>
  <si>
    <r>
      <t xml:space="preserve">Système de trinquette </t>
    </r>
    <r>
      <rPr>
        <i/>
        <sz val="11"/>
        <color theme="1"/>
        <rFont val="Calibri"/>
        <family val="2"/>
        <scheme val="minor"/>
      </rPr>
      <t>- jib furler</t>
    </r>
  </si>
  <si>
    <r>
      <t>Gréement Courant</t>
    </r>
    <r>
      <rPr>
        <i/>
        <sz val="11"/>
        <color theme="1"/>
        <rFont val="Calibri"/>
        <family val="2"/>
        <scheme val="minor"/>
      </rPr>
      <t xml:space="preserve"> - Running Rigging</t>
    </r>
  </si>
  <si>
    <r>
      <t>Ecoutes GV / Genois / Trinquette</t>
    </r>
    <r>
      <rPr>
        <i/>
        <sz val="11"/>
        <color theme="1"/>
        <rFont val="Calibri"/>
        <family val="2"/>
        <scheme val="minor"/>
      </rPr>
      <t xml:space="preserve"> - Main / Genoa / Jib sheets</t>
    </r>
  </si>
  <si>
    <r>
      <t xml:space="preserve">Ecoute de spi et gennaker - </t>
    </r>
    <r>
      <rPr>
        <i/>
        <sz val="11"/>
        <color theme="1"/>
        <rFont val="Calibri"/>
        <family val="2"/>
        <scheme val="minor"/>
      </rPr>
      <t>Spi / gennaker sheets</t>
    </r>
  </si>
  <si>
    <r>
      <t xml:space="preserve">Ris - </t>
    </r>
    <r>
      <rPr>
        <i/>
        <sz val="11"/>
        <color theme="1"/>
        <rFont val="Calibri"/>
        <family val="2"/>
        <scheme val="minor"/>
      </rPr>
      <t>Reefs</t>
    </r>
  </si>
  <si>
    <r>
      <t xml:space="preserve">Tension de chute GV / cockpit </t>
    </r>
    <r>
      <rPr>
        <i/>
        <sz val="11"/>
        <color theme="1"/>
        <rFont val="Calibri"/>
        <family val="2"/>
        <scheme val="minor"/>
      </rPr>
      <t>- Leech tensionning system in cockpit</t>
    </r>
  </si>
  <si>
    <r>
      <t xml:space="preserve">Panneau de pont au milieu du carré </t>
    </r>
    <r>
      <rPr>
        <i/>
        <sz val="11"/>
        <color theme="1"/>
        <rFont val="Calibri"/>
        <family val="2"/>
        <scheme val="minor"/>
      </rPr>
      <t>- additional Deck Hatch</t>
    </r>
  </si>
  <si>
    <r>
      <t>Réglage de voiles d'avant</t>
    </r>
    <r>
      <rPr>
        <i/>
        <sz val="11"/>
        <color theme="1"/>
        <rFont val="Calibri"/>
        <family val="2"/>
        <scheme val="minor"/>
      </rPr>
      <t xml:space="preserve"> - Jib track system</t>
    </r>
  </si>
  <si>
    <r>
      <t xml:space="preserve">Inhauler pour voiles d'avant </t>
    </r>
    <r>
      <rPr>
        <i/>
        <sz val="11"/>
        <color theme="1"/>
        <rFont val="Calibri"/>
        <family val="2"/>
        <scheme val="minor"/>
      </rPr>
      <t>- Jib Inhauler System</t>
    </r>
  </si>
  <si>
    <r>
      <t xml:space="preserve">Mouflage de GV - </t>
    </r>
    <r>
      <rPr>
        <i/>
        <sz val="11"/>
        <color theme="1"/>
        <rFont val="Calibri"/>
        <family val="2"/>
        <scheme val="minor"/>
      </rPr>
      <t>2:1 Main halyard system</t>
    </r>
  </si>
  <si>
    <r>
      <t xml:space="preserve">Table de cockpit - </t>
    </r>
    <r>
      <rPr>
        <i/>
        <sz val="11"/>
        <color theme="1"/>
        <rFont val="Calibri"/>
        <family val="2"/>
        <scheme val="minor"/>
      </rPr>
      <t>Cockpit table</t>
    </r>
  </si>
  <si>
    <r>
      <t xml:space="preserve">Aussières </t>
    </r>
    <r>
      <rPr>
        <i/>
        <sz val="11"/>
        <color theme="1"/>
        <rFont val="Calibri"/>
        <family val="2"/>
        <scheme val="minor"/>
      </rPr>
      <t>- Mooring lines</t>
    </r>
  </si>
  <si>
    <r>
      <t xml:space="preserve">Pare Battages </t>
    </r>
    <r>
      <rPr>
        <i/>
        <sz val="11"/>
        <color theme="1"/>
        <rFont val="Calibri"/>
        <family val="2"/>
        <scheme val="minor"/>
      </rPr>
      <t>- Fenders</t>
    </r>
  </si>
  <si>
    <r>
      <t>Mouillage</t>
    </r>
    <r>
      <rPr>
        <i/>
        <sz val="11"/>
        <color theme="1"/>
        <rFont val="Calibri"/>
        <family val="2"/>
        <scheme val="minor"/>
      </rPr>
      <t xml:space="preserve"> - Anchor</t>
    </r>
  </si>
  <si>
    <r>
      <t xml:space="preserve">Support Chaise moteur Annexe </t>
    </r>
    <r>
      <rPr>
        <i/>
        <sz val="11"/>
        <color theme="1"/>
        <rFont val="Calibri"/>
        <family val="2"/>
        <scheme val="minor"/>
      </rPr>
      <t>- Tender engine support</t>
    </r>
  </si>
  <si>
    <r>
      <t xml:space="preserve">Banc de cockpit entre assises de barre </t>
    </r>
    <r>
      <rPr>
        <i/>
        <sz val="11"/>
        <color theme="1"/>
        <rFont val="Calibri"/>
        <family val="2"/>
        <scheme val="minor"/>
      </rPr>
      <t>- Sitting Bench between Wheels</t>
    </r>
  </si>
  <si>
    <r>
      <t xml:space="preserve">Spots pour portiques Arrière </t>
    </r>
    <r>
      <rPr>
        <i/>
        <sz val="11"/>
        <color theme="1"/>
        <rFont val="Calibri"/>
        <family val="2"/>
        <scheme val="minor"/>
      </rPr>
      <t>- Gantry lights</t>
    </r>
  </si>
  <si>
    <r>
      <t xml:space="preserve">Lignes de vie cockpit et pont </t>
    </r>
    <r>
      <rPr>
        <i/>
        <sz val="11"/>
        <color theme="1"/>
        <rFont val="Calibri"/>
        <family val="2"/>
        <scheme val="minor"/>
      </rPr>
      <t>- Deck and cockpit lifelines</t>
    </r>
  </si>
  <si>
    <r>
      <t xml:space="preserve">Prise 220 V dans Cabine AR Babord et AV  </t>
    </r>
    <r>
      <rPr>
        <i/>
        <sz val="11"/>
        <color theme="1"/>
        <rFont val="Calibri"/>
        <family val="2"/>
        <scheme val="minor"/>
      </rPr>
      <t>- 220 V sockets in Aft PB and front cabins</t>
    </r>
  </si>
  <si>
    <r>
      <t xml:space="preserve">Pompe eau de mer cockpit et baille à mouillage </t>
    </r>
    <r>
      <rPr>
        <i/>
        <sz val="11"/>
        <color theme="1"/>
        <rFont val="Calibri"/>
        <family val="2"/>
        <scheme val="minor"/>
      </rPr>
      <t>- Sea water pump cockpit and deck locker</t>
    </r>
  </si>
  <si>
    <r>
      <t xml:space="preserve">Finition des bordés intérieurs </t>
    </r>
    <r>
      <rPr>
        <i/>
        <sz val="11"/>
        <color theme="1"/>
        <rFont val="Calibri"/>
        <family val="2"/>
        <scheme val="minor"/>
      </rPr>
      <t>- Interior topsides finish</t>
    </r>
  </si>
  <si>
    <r>
      <t>Finition des meubles et boiseries</t>
    </r>
    <r>
      <rPr>
        <i/>
        <sz val="11"/>
        <color theme="1"/>
        <rFont val="Calibri"/>
        <family val="2"/>
        <scheme val="minor"/>
      </rPr>
      <t xml:space="preserve"> - Interior and wood finish</t>
    </r>
  </si>
  <si>
    <r>
      <t xml:space="preserve">Finition des Planchers </t>
    </r>
    <r>
      <rPr>
        <i/>
        <sz val="11"/>
        <color theme="1"/>
        <rFont val="Calibri"/>
        <family val="2"/>
        <scheme val="minor"/>
      </rPr>
      <t>- Interior floor finish</t>
    </r>
  </si>
  <si>
    <r>
      <t xml:space="preserve">Finition dessus de modules de cuisine - </t>
    </r>
    <r>
      <rPr>
        <i/>
        <sz val="11"/>
        <color theme="1"/>
        <rFont val="Calibri"/>
        <family val="2"/>
        <scheme val="minor"/>
      </rPr>
      <t>Kitchen worktops finish</t>
    </r>
  </si>
  <si>
    <r>
      <t>Finition des Plateaux de SDB</t>
    </r>
    <r>
      <rPr>
        <i/>
        <sz val="11"/>
        <color theme="1"/>
        <rFont val="Calibri"/>
        <family val="2"/>
        <scheme val="minor"/>
      </rPr>
      <t xml:space="preserve"> - Shower room worktops finish</t>
    </r>
  </si>
  <si>
    <r>
      <t>Banette Cadre Articulée dans Cabine AR Tribord</t>
    </r>
    <r>
      <rPr>
        <i/>
        <sz val="11"/>
        <color theme="1"/>
        <rFont val="Calibri"/>
        <family val="2"/>
        <scheme val="minor"/>
      </rPr>
      <t xml:space="preserve"> - Articulated bunk in Aft STB cabin </t>
    </r>
  </si>
  <si>
    <r>
      <t>Sellerie intérieure</t>
    </r>
    <r>
      <rPr>
        <i/>
        <sz val="11"/>
        <color theme="1"/>
        <rFont val="Calibri"/>
        <family val="2"/>
        <scheme val="minor"/>
      </rPr>
      <t xml:space="preserve"> - Cushion cloths</t>
    </r>
  </si>
  <si>
    <r>
      <t xml:space="preserve">Mousse à mémoire de forme </t>
    </r>
    <r>
      <rPr>
        <i/>
        <sz val="11"/>
        <color theme="1"/>
        <rFont val="Calibri"/>
        <family val="2"/>
        <scheme val="minor"/>
      </rPr>
      <t xml:space="preserve">- Memory foam </t>
    </r>
  </si>
  <si>
    <r>
      <t>Isolation phonique caisson AR Pilote</t>
    </r>
    <r>
      <rPr>
        <i/>
        <sz val="11"/>
        <color theme="1"/>
        <rFont val="Calibri"/>
        <family val="2"/>
        <scheme val="minor"/>
      </rPr>
      <t xml:space="preserve"> - Sound insulation foam for aft pilote lazareth</t>
    </r>
  </si>
  <si>
    <r>
      <t xml:space="preserve">Toile à matelas dans les cabines </t>
    </r>
    <r>
      <rPr>
        <i/>
        <sz val="11"/>
        <color theme="1"/>
        <rFont val="Calibri"/>
        <family val="2"/>
        <scheme val="minor"/>
      </rPr>
      <t>- Matress cover in cabins</t>
    </r>
  </si>
  <si>
    <r>
      <t>Modèle de réfrigérateur</t>
    </r>
    <r>
      <rPr>
        <i/>
        <sz val="11"/>
        <color theme="1"/>
        <rFont val="Calibri"/>
        <family val="2"/>
        <scheme val="minor"/>
      </rPr>
      <t xml:space="preserve"> - Fridge type</t>
    </r>
  </si>
  <si>
    <r>
      <t xml:space="preserve">Chauffage </t>
    </r>
    <r>
      <rPr>
        <i/>
        <sz val="11"/>
        <color theme="1"/>
        <rFont val="Calibri"/>
        <family val="2"/>
        <scheme val="minor"/>
      </rPr>
      <t>- Heater</t>
    </r>
  </si>
  <si>
    <r>
      <t>Ventilateurs</t>
    </r>
    <r>
      <rPr>
        <i/>
        <sz val="11"/>
        <color theme="1"/>
        <rFont val="Calibri"/>
        <family val="2"/>
        <scheme val="minor"/>
      </rPr>
      <t xml:space="preserve"> - fans</t>
    </r>
  </si>
  <si>
    <r>
      <t xml:space="preserve">Miroirs </t>
    </r>
    <r>
      <rPr>
        <i/>
        <sz val="11"/>
        <color theme="1"/>
        <rFont val="Calibri"/>
        <family val="2"/>
        <scheme val="minor"/>
      </rPr>
      <t>- Mirror</t>
    </r>
  </si>
  <si>
    <r>
      <t xml:space="preserve">Guindeau </t>
    </r>
    <r>
      <rPr>
        <i/>
        <sz val="11"/>
        <color theme="1"/>
        <rFont val="Calibri"/>
        <family val="2"/>
        <scheme val="minor"/>
      </rPr>
      <t>- Windlass</t>
    </r>
  </si>
  <si>
    <r>
      <t>Répartiteur de charge</t>
    </r>
    <r>
      <rPr>
        <i/>
        <sz val="11"/>
        <color theme="1"/>
        <rFont val="Calibri"/>
        <family val="2"/>
        <scheme val="minor"/>
      </rPr>
      <t xml:space="preserve"> - Charge separator</t>
    </r>
  </si>
  <si>
    <r>
      <t>Type de quille -</t>
    </r>
    <r>
      <rPr>
        <i/>
        <sz val="11"/>
        <color theme="1"/>
        <rFont val="Calibri"/>
        <family val="2"/>
        <scheme val="minor"/>
      </rPr>
      <t xml:space="preserve"> Keel type</t>
    </r>
  </si>
  <si>
    <r>
      <t>Type d'aménagement -</t>
    </r>
    <r>
      <rPr>
        <i/>
        <sz val="11"/>
        <color theme="1"/>
        <rFont val="Calibri"/>
        <family val="2"/>
        <scheme val="minor"/>
      </rPr>
      <t xml:space="preserve"> General Arrangement</t>
    </r>
  </si>
  <si>
    <r>
      <t>Motorisation</t>
    </r>
    <r>
      <rPr>
        <i/>
        <sz val="11"/>
        <color theme="1"/>
        <rFont val="Calibri"/>
        <family val="2"/>
        <scheme val="minor"/>
      </rPr>
      <t xml:space="preserve"> - Engine</t>
    </r>
  </si>
  <si>
    <r>
      <t>Rail sur face avant du mat (tangon)</t>
    </r>
    <r>
      <rPr>
        <i/>
        <sz val="11"/>
        <color theme="1"/>
        <rFont val="Calibri"/>
        <family val="2"/>
        <scheme val="minor"/>
      </rPr>
      <t xml:space="preserve"> - Spi pole track on mast</t>
    </r>
  </si>
  <si>
    <r>
      <t xml:space="preserve">Ferrure basse de crochetage de tangon </t>
    </r>
    <r>
      <rPr>
        <i/>
        <sz val="11"/>
        <color theme="1"/>
        <rFont val="Calibri"/>
        <family val="2"/>
        <scheme val="minor"/>
      </rPr>
      <t>- spi pole attachment on mastfoot</t>
    </r>
  </si>
  <si>
    <r>
      <t xml:space="preserve">Support radar  </t>
    </r>
    <r>
      <rPr>
        <i/>
        <sz val="11"/>
        <color theme="1"/>
        <rFont val="Calibri"/>
        <family val="2"/>
        <scheme val="minor"/>
      </rPr>
      <t>- Radar support</t>
    </r>
  </si>
  <si>
    <r>
      <t xml:space="preserve">Marche de mat supplémentaire en tête </t>
    </r>
    <r>
      <rPr>
        <i/>
        <sz val="11"/>
        <color theme="1"/>
        <rFont val="Calibri"/>
        <family val="2"/>
        <scheme val="minor"/>
      </rPr>
      <t>- Additional mast step</t>
    </r>
  </si>
  <si>
    <r>
      <t xml:space="preserve">Coussins de cockpit </t>
    </r>
    <r>
      <rPr>
        <i/>
        <sz val="11"/>
        <color theme="1"/>
        <rFont val="Calibri"/>
        <family val="2"/>
        <scheme val="minor"/>
      </rPr>
      <t>- cockpit cushions</t>
    </r>
  </si>
  <si>
    <r>
      <t>Capote Rigide</t>
    </r>
    <r>
      <rPr>
        <i/>
        <sz val="11"/>
        <color theme="1"/>
        <rFont val="Calibri"/>
        <family val="2"/>
        <scheme val="minor"/>
      </rPr>
      <t xml:space="preserve"> - Dog House</t>
    </r>
  </si>
  <si>
    <r>
      <t xml:space="preserve">Rideaux  extérieurs roof et dog house </t>
    </r>
    <r>
      <rPr>
        <i/>
        <sz val="11"/>
        <color theme="1"/>
        <rFont val="Calibri"/>
        <family val="2"/>
        <scheme val="minor"/>
      </rPr>
      <t>- Coachroof and dog house exterior curtains</t>
    </r>
  </si>
  <si>
    <r>
      <t>Finition pont Flexiteck</t>
    </r>
    <r>
      <rPr>
        <i/>
        <sz val="11"/>
        <color theme="1"/>
        <rFont val="Calibri"/>
        <family val="2"/>
        <scheme val="minor"/>
      </rPr>
      <t xml:space="preserve"> - Flexiteck Dech Finish</t>
    </r>
  </si>
  <si>
    <r>
      <t xml:space="preserve">Portes dans filières latérales pour accès à bord </t>
    </r>
    <r>
      <rPr>
        <i/>
        <sz val="11"/>
        <color theme="1"/>
        <rFont val="Calibri"/>
        <family val="2"/>
        <scheme val="minor"/>
      </rPr>
      <t xml:space="preserve">- PTB and STB Guardlines doors </t>
    </r>
  </si>
  <si>
    <r>
      <t xml:space="preserve">Bimini </t>
    </r>
    <r>
      <rPr>
        <i/>
        <sz val="11"/>
        <color theme="1"/>
        <rFont val="Calibri"/>
        <family val="2"/>
        <scheme val="minor"/>
      </rPr>
      <t>- Bimini</t>
    </r>
  </si>
  <si>
    <r>
      <t xml:space="preserve">Portique Arrière pour panneaux solaire </t>
    </r>
    <r>
      <rPr>
        <i/>
        <sz val="11"/>
        <color theme="1"/>
        <rFont val="Calibri"/>
        <family val="2"/>
        <scheme val="minor"/>
      </rPr>
      <t>- Composite Gantry for solar panels</t>
    </r>
  </si>
  <si>
    <r>
      <t xml:space="preserve">Taquets d'amarrage </t>
    </r>
    <r>
      <rPr>
        <i/>
        <sz val="11"/>
        <color theme="1"/>
        <rFont val="Calibri"/>
        <family val="2"/>
        <scheme val="minor"/>
      </rPr>
      <t>- Mooring cleats</t>
    </r>
  </si>
  <si>
    <r>
      <t xml:space="preserve">Passerelle de quai </t>
    </r>
    <r>
      <rPr>
        <i/>
        <sz val="11"/>
        <color theme="1"/>
        <rFont val="Calibri"/>
        <family val="2"/>
        <scheme val="minor"/>
      </rPr>
      <t>- Composite gangway</t>
    </r>
  </si>
  <si>
    <r>
      <t xml:space="preserve">WC electrique avec sanibroyeur </t>
    </r>
    <r>
      <rPr>
        <i/>
        <sz val="11"/>
        <color theme="1"/>
        <rFont val="Calibri"/>
        <family val="2"/>
        <scheme val="minor"/>
      </rPr>
      <t>- Electric toilet</t>
    </r>
  </si>
  <si>
    <r>
      <t xml:space="preserve">Dessalinisateur </t>
    </r>
    <r>
      <rPr>
        <i/>
        <sz val="11"/>
        <color theme="1"/>
        <rFont val="Calibri"/>
        <family val="2"/>
        <scheme val="minor"/>
      </rPr>
      <t>- Dessalator</t>
    </r>
  </si>
  <si>
    <r>
      <t xml:space="preserve">Modèle de Winchs </t>
    </r>
    <r>
      <rPr>
        <i/>
        <sz val="11"/>
        <color theme="1"/>
        <rFont val="Calibri"/>
        <family val="2"/>
        <scheme val="minor"/>
      </rPr>
      <t>- Winch type</t>
    </r>
  </si>
  <si>
    <r>
      <t xml:space="preserve">Winch électrique </t>
    </r>
    <r>
      <rPr>
        <i/>
        <sz val="11"/>
        <color theme="1"/>
        <rFont val="Calibri"/>
        <family val="2"/>
        <scheme val="minor"/>
      </rPr>
      <t>- electric winch</t>
    </r>
  </si>
  <si>
    <r>
      <t>Drisse Code O ou gennaker mouflée -</t>
    </r>
    <r>
      <rPr>
        <i/>
        <sz val="11"/>
        <color theme="1"/>
        <rFont val="Calibri"/>
        <family val="2"/>
        <scheme val="minor"/>
      </rPr>
      <t xml:space="preserve"> Code 0 / Gennaker 2:1 Halyard</t>
    </r>
  </si>
  <si>
    <r>
      <t>Prise USB extérieure sous dog house</t>
    </r>
    <r>
      <rPr>
        <i/>
        <sz val="11"/>
        <color theme="1"/>
        <rFont val="Calibri"/>
        <family val="2"/>
        <scheme val="minor"/>
      </rPr>
      <t xml:space="preserve"> - USB socket under dog house</t>
    </r>
  </si>
  <si>
    <r>
      <t>Prise USB extérieure sous table de cockpit</t>
    </r>
    <r>
      <rPr>
        <i/>
        <sz val="11"/>
        <color theme="1"/>
        <rFont val="Calibri"/>
        <family val="2"/>
        <scheme val="minor"/>
      </rPr>
      <t xml:space="preserve"> - USB socket under cockpit table</t>
    </r>
  </si>
  <si>
    <t>Prise USB extérieure sous dog house</t>
  </si>
  <si>
    <t>Prise USB extérieure sous table de cockpit</t>
  </si>
  <si>
    <t>"+6%"</t>
  </si>
  <si>
    <t xml:space="preserve">Victron Multiplus 2000W (220 V en mer) 80A  / Chargeur Victron blue Smart 12/30 </t>
  </si>
  <si>
    <t>2x170AH Victron AGM Super cycle / 1x80AH Pb (moteur)</t>
  </si>
  <si>
    <t>3x170AH Victron AGM Super cycle / 1x80AH Pb (moteur)</t>
  </si>
  <si>
    <r>
      <t xml:space="preserve">Cliquez sur les cases grises pour faire votre choix                                                                                                                                        </t>
    </r>
    <r>
      <rPr>
        <i/>
        <sz val="11"/>
        <color theme="0"/>
        <rFont val="Calibri"/>
        <family val="2"/>
        <scheme val="minor"/>
      </rPr>
      <t>Please Click on the grey cell to make your choice</t>
    </r>
  </si>
  <si>
    <r>
      <t xml:space="preserve">Indiquez les observations                                               </t>
    </r>
    <r>
      <rPr>
        <i/>
        <sz val="11"/>
        <color theme="0"/>
        <rFont val="Calibri"/>
        <family val="2"/>
        <scheme val="minor"/>
      </rPr>
      <t xml:space="preserve">Write here your comments </t>
    </r>
  </si>
  <si>
    <t xml:space="preserve"> ---</t>
  </si>
  <si>
    <t xml:space="preserve">100 m de chaine de 10 + émérillon ultra safe + ancre spade Acier 25 kg </t>
  </si>
  <si>
    <t xml:space="preserve"> "2024"</t>
  </si>
  <si>
    <t>"2023"</t>
  </si>
  <si>
    <t>JPK-45 - 2025</t>
  </si>
  <si>
    <r>
      <t>Prix 2025 selon descriptif</t>
    </r>
    <r>
      <rPr>
        <i/>
        <sz val="11"/>
        <color theme="1"/>
        <rFont val="Calibri"/>
        <family val="2"/>
        <scheme val="minor"/>
      </rPr>
      <t xml:space="preserve"> - 2025 Standard Price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</si>
</sst>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\ &quot;€&quot;"/>
  </numFmts>
  <fonts count="1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0"/>
      <color rgb="FFFC5442"/>
      <name val="Calibri"/>
      <family val="2"/>
      <scheme val="minor"/>
    </font>
    <font>
      <i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4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2" fillId="3" borderId="0" xfId="0" applyFont="1" applyFill="1" applyAlignment="1">
      <alignment vertical="center"/>
    </xf>
    <xf numFmtId="0" fontId="7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 wrapText="1"/>
    </xf>
    <xf numFmtId="0" fontId="0" fillId="3" borderId="0" xfId="0" applyFill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3" borderId="0" xfId="0" applyFont="1" applyFill="1" applyAlignment="1">
      <alignment vertical="center"/>
    </xf>
    <xf numFmtId="0" fontId="0" fillId="4" borderId="0" xfId="0" applyFill="1" applyAlignment="1">
      <alignment vertical="center"/>
    </xf>
    <xf numFmtId="164" fontId="4" fillId="3" borderId="0" xfId="0" applyNumberFormat="1" applyFont="1" applyFill="1" applyAlignment="1">
      <alignment horizontal="right" vertical="center" wrapText="1"/>
    </xf>
    <xf numFmtId="164" fontId="0" fillId="3" borderId="0" xfId="0" applyNumberFormat="1" applyFill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164" fontId="4" fillId="3" borderId="0" xfId="0" applyNumberFormat="1" applyFont="1" applyFill="1" applyAlignment="1">
      <alignment vertical="center" wrapText="1"/>
    </xf>
    <xf numFmtId="164" fontId="0" fillId="0" borderId="0" xfId="0" applyNumberFormat="1" applyAlignment="1">
      <alignment horizontal="right"/>
    </xf>
    <xf numFmtId="164" fontId="0" fillId="4" borderId="0" xfId="0" applyNumberFormat="1" applyFill="1" applyAlignment="1">
      <alignment horizontal="right" vertical="center"/>
    </xf>
    <xf numFmtId="0" fontId="0" fillId="4" borderId="0" xfId="0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0" fontId="0" fillId="4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4" fillId="3" borderId="0" xfId="0" applyFont="1" applyFill="1" applyAlignment="1" applyProtection="1">
      <alignment horizontal="center" vertical="center" wrapText="1"/>
      <protection locked="0"/>
    </xf>
    <xf numFmtId="0" fontId="0" fillId="2" borderId="0" xfId="0" applyFill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center" vertical="center" wrapText="1"/>
      <protection locked="0"/>
    </xf>
    <xf numFmtId="0" fontId="1" fillId="4" borderId="0" xfId="0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164" fontId="4" fillId="3" borderId="0" xfId="0" applyNumberFormat="1" applyFont="1" applyFill="1" applyAlignment="1">
      <alignment horizontal="center" vertical="center" wrapText="1"/>
    </xf>
    <xf numFmtId="4" fontId="0" fillId="4" borderId="0" xfId="0" applyNumberFormat="1" applyFill="1" applyAlignment="1">
      <alignment vertical="center"/>
    </xf>
    <xf numFmtId="164" fontId="0" fillId="4" borderId="0" xfId="0" applyNumberFormat="1" applyFill="1" applyAlignment="1">
      <alignment vertical="center"/>
    </xf>
    <xf numFmtId="0" fontId="0" fillId="5" borderId="0" xfId="0" applyFill="1"/>
    <xf numFmtId="164" fontId="10" fillId="6" borderId="0" xfId="0" applyNumberFormat="1" applyFont="1" applyFill="1" applyAlignment="1">
      <alignment horizontal="right"/>
    </xf>
    <xf numFmtId="164" fontId="0" fillId="6" borderId="0" xfId="0" applyNumberFormat="1" applyFill="1" applyAlignment="1">
      <alignment horizontal="right"/>
    </xf>
    <xf numFmtId="0" fontId="0" fillId="4" borderId="0" xfId="0" applyFill="1"/>
    <xf numFmtId="164" fontId="0" fillId="4" borderId="0" xfId="0" applyNumberFormat="1" applyFill="1" applyAlignment="1">
      <alignment horizontal="right"/>
    </xf>
    <xf numFmtId="0" fontId="0" fillId="7" borderId="0" xfId="0" applyFill="1" applyAlignment="1">
      <alignment vertical="center" wrapText="1"/>
    </xf>
    <xf numFmtId="0" fontId="0" fillId="7" borderId="0" xfId="0" applyFill="1" applyAlignment="1">
      <alignment horizontal="center" vertical="center" wrapText="1"/>
    </xf>
    <xf numFmtId="164" fontId="0" fillId="7" borderId="0" xfId="0" applyNumberFormat="1" applyFill="1" applyAlignment="1">
      <alignment horizontal="right" vertical="center"/>
    </xf>
    <xf numFmtId="17" fontId="3" fillId="0" borderId="3" xfId="0" applyNumberFormat="1" applyFont="1" applyBorder="1" applyAlignment="1" applyProtection="1">
      <alignment horizontal="center" vertical="center" wrapText="1"/>
      <protection locked="0"/>
    </xf>
    <xf numFmtId="9" fontId="0" fillId="0" borderId="0" xfId="0" applyNumberFormat="1"/>
    <xf numFmtId="164" fontId="0" fillId="0" borderId="0" xfId="0" applyNumberFormat="1"/>
    <xf numFmtId="0" fontId="0" fillId="8" borderId="0" xfId="0" applyFill="1"/>
    <xf numFmtId="0" fontId="0" fillId="0" borderId="0" xfId="0" applyAlignment="1">
      <alignment horizontal="right"/>
    </xf>
    <xf numFmtId="43" fontId="0" fillId="0" borderId="0" xfId="1" applyFont="1"/>
    <xf numFmtId="0" fontId="4" fillId="3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2">
    <cellStyle name="Milliers" xfId="1" builtinId="3"/>
    <cellStyle name="Normal" xfId="0" builtinId="0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colors>
    <mruColors>
      <color rgb="FFDD310F"/>
      <color rgb="FFFC544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120075</xdr:colOff>
      <xdr:row>0</xdr:row>
      <xdr:rowOff>100854</xdr:rowOff>
    </xdr:from>
    <xdr:to>
      <xdr:col>3</xdr:col>
      <xdr:colOff>6286498</xdr:colOff>
      <xdr:row>1</xdr:row>
      <xdr:rowOff>336178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E7AC5A66-719C-4620-BC53-2AFBB8542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39340" y="100854"/>
          <a:ext cx="6166423" cy="582706"/>
        </a:xfrm>
        <a:prstGeom prst="rect">
          <a:avLst/>
        </a:prstGeom>
      </xdr:spPr>
    </xdr:pic>
    <xdr:clientData/>
  </xdr:twoCellAnchor>
  <xdr:twoCellAnchor>
    <xdr:from>
      <xdr:col>3</xdr:col>
      <xdr:colOff>3341789</xdr:colOff>
      <xdr:row>8</xdr:row>
      <xdr:rowOff>77466</xdr:rowOff>
    </xdr:from>
    <xdr:to>
      <xdr:col>3</xdr:col>
      <xdr:colOff>3515724</xdr:colOff>
      <xdr:row>9</xdr:row>
      <xdr:rowOff>135445</xdr:rowOff>
    </xdr:to>
    <xdr:sp macro="" textlink="">
      <xdr:nvSpPr>
        <xdr:cNvPr id="4" name="Flèche : bas 3">
          <a:extLst>
            <a:ext uri="{FF2B5EF4-FFF2-40B4-BE49-F238E27FC236}">
              <a16:creationId xmlns:a16="http://schemas.microsoft.com/office/drawing/2014/main" id="{C7BBADDF-0587-4700-80EA-CAA297347BDD}"/>
            </a:ext>
          </a:extLst>
        </xdr:cNvPr>
        <xdr:cNvSpPr/>
      </xdr:nvSpPr>
      <xdr:spPr>
        <a:xfrm>
          <a:off x="9561054" y="2027290"/>
          <a:ext cx="173935" cy="259684"/>
        </a:xfrm>
        <a:prstGeom prst="downArrow">
          <a:avLst/>
        </a:prstGeom>
        <a:solidFill>
          <a:srgbClr val="DD310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4</xdr:col>
      <xdr:colOff>1365071</xdr:colOff>
      <xdr:row>8</xdr:row>
      <xdr:rowOff>5748</xdr:rowOff>
    </xdr:from>
    <xdr:to>
      <xdr:col>4</xdr:col>
      <xdr:colOff>1539006</xdr:colOff>
      <xdr:row>9</xdr:row>
      <xdr:rowOff>63727</xdr:rowOff>
    </xdr:to>
    <xdr:sp macro="" textlink="">
      <xdr:nvSpPr>
        <xdr:cNvPr id="9" name="Flèche : bas 8">
          <a:extLst>
            <a:ext uri="{FF2B5EF4-FFF2-40B4-BE49-F238E27FC236}">
              <a16:creationId xmlns:a16="http://schemas.microsoft.com/office/drawing/2014/main" id="{8877CC1B-B8F0-4D1B-8D40-4CA43499E6FC}"/>
            </a:ext>
          </a:extLst>
        </xdr:cNvPr>
        <xdr:cNvSpPr/>
      </xdr:nvSpPr>
      <xdr:spPr>
        <a:xfrm>
          <a:off x="11215042" y="1955572"/>
          <a:ext cx="173935" cy="259684"/>
        </a:xfrm>
        <a:prstGeom prst="downArrow">
          <a:avLst/>
        </a:prstGeom>
        <a:solidFill>
          <a:srgbClr val="DD310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B/AppData/Local/Temp/Copie%20de%20DVListeFlech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>
        <row r="2">
          <cell r="F2" t="str">
            <v>aa</v>
          </cell>
        </row>
        <row r="3">
          <cell r="F3" t="str">
            <v>bb</v>
          </cell>
        </row>
        <row r="4">
          <cell r="F4" t="str">
            <v>cc</v>
          </cell>
        </row>
        <row r="5">
          <cell r="F5" t="str">
            <v>dd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Bleu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A5C02-3A93-490C-8836-26CCDAFBDC82}">
  <sheetPr>
    <pageSetUpPr fitToPage="1"/>
  </sheetPr>
  <dimension ref="A1:U199"/>
  <sheetViews>
    <sheetView zoomScale="85" zoomScaleNormal="85" workbookViewId="0">
      <selection activeCell="C16" sqref="C16"/>
    </sheetView>
  </sheetViews>
  <sheetFormatPr baseColWidth="10" defaultColWidth="11.36328125" defaultRowHeight="11.25" customHeight="1" x14ac:dyDescent="0.35"/>
  <cols>
    <col min="1" max="2" width="2.36328125" style="11" customWidth="1"/>
    <col min="3" max="3" width="85.6328125" style="21" bestFit="1" customWidth="1"/>
    <col min="4" max="4" width="103.81640625" style="2" bestFit="1" customWidth="1"/>
    <col min="5" max="5" width="45.81640625" style="2" bestFit="1" customWidth="1"/>
    <col min="6" max="6" width="14.36328125" style="14" bestFit="1" customWidth="1"/>
    <col min="7" max="7" width="11.6328125" style="14" bestFit="1" customWidth="1"/>
    <col min="8" max="8" width="2.36328125" style="11" customWidth="1"/>
    <col min="9" max="16384" width="11.36328125" style="1"/>
  </cols>
  <sheetData>
    <row r="1" spans="2:21" ht="27" customHeight="1" x14ac:dyDescent="0.35">
      <c r="B1" s="3"/>
      <c r="C1" s="3"/>
      <c r="D1" s="4"/>
      <c r="E1" s="5"/>
      <c r="F1" s="12"/>
      <c r="G1" s="12"/>
      <c r="H1" s="3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</row>
    <row r="2" spans="2:21" ht="27" customHeight="1" thickBot="1" x14ac:dyDescent="0.4">
      <c r="B2" s="3"/>
      <c r="C2" s="3"/>
      <c r="D2" s="4"/>
      <c r="E2" s="5"/>
      <c r="F2" s="12"/>
      <c r="G2" s="12"/>
      <c r="H2" s="3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</row>
    <row r="3" spans="2:21" ht="15.75" customHeight="1" x14ac:dyDescent="0.35">
      <c r="B3" s="6"/>
      <c r="C3" s="3"/>
      <c r="D3" s="7" t="s">
        <v>45</v>
      </c>
      <c r="E3" s="25" t="s">
        <v>302</v>
      </c>
      <c r="F3" s="13"/>
      <c r="G3" s="13"/>
      <c r="H3" s="6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</row>
    <row r="4" spans="2:21" ht="15.75" customHeight="1" x14ac:dyDescent="0.35">
      <c r="B4" s="6"/>
      <c r="C4" s="19" t="s">
        <v>206</v>
      </c>
      <c r="D4" s="8" t="s">
        <v>47</v>
      </c>
      <c r="E4" s="25" t="s">
        <v>302</v>
      </c>
      <c r="F4" s="13"/>
      <c r="G4" s="13"/>
      <c r="H4" s="6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</row>
    <row r="5" spans="2:21" ht="15.75" customHeight="1" thickBot="1" x14ac:dyDescent="0.4">
      <c r="B5" s="6"/>
      <c r="C5" s="19">
        <v>2025</v>
      </c>
      <c r="D5" s="9" t="s">
        <v>46</v>
      </c>
      <c r="E5" s="40" t="s">
        <v>302</v>
      </c>
      <c r="F5" s="13"/>
      <c r="G5" s="13"/>
      <c r="H5" s="6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</row>
    <row r="6" spans="2:21" ht="5.25" customHeight="1" x14ac:dyDescent="0.35">
      <c r="B6" s="3"/>
      <c r="C6" s="3"/>
      <c r="D6" s="5"/>
      <c r="E6" s="5"/>
      <c r="F6" s="12"/>
      <c r="G6" s="12"/>
      <c r="H6" s="3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</row>
    <row r="7" spans="2:21" ht="30" customHeight="1" x14ac:dyDescent="0.35">
      <c r="B7" s="3"/>
      <c r="C7" s="3"/>
      <c r="D7" s="46" t="s">
        <v>300</v>
      </c>
      <c r="E7" s="46" t="s">
        <v>301</v>
      </c>
      <c r="F7" s="12"/>
      <c r="G7" s="12"/>
      <c r="H7" s="3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</row>
    <row r="8" spans="2:21" ht="15.75" customHeight="1" x14ac:dyDescent="0.35">
      <c r="B8" s="3"/>
      <c r="C8" s="3"/>
      <c r="D8" s="47"/>
      <c r="E8" s="47"/>
      <c r="F8" s="12"/>
      <c r="G8" s="12"/>
      <c r="H8" s="3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2:21" ht="15.75" customHeight="1" x14ac:dyDescent="0.35">
      <c r="B9" s="3"/>
      <c r="C9" s="3"/>
      <c r="D9" s="5"/>
      <c r="E9" s="5"/>
      <c r="F9" s="12"/>
      <c r="G9" s="12"/>
      <c r="H9" s="3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</row>
    <row r="10" spans="2:21" ht="15.75" customHeight="1" x14ac:dyDescent="0.35">
      <c r="B10" s="3"/>
      <c r="C10" s="3" t="s">
        <v>306</v>
      </c>
      <c r="D10" s="5"/>
      <c r="E10" s="5"/>
      <c r="F10" s="12" t="s">
        <v>67</v>
      </c>
      <c r="G10" s="12" t="s">
        <v>64</v>
      </c>
      <c r="H10" s="3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</row>
    <row r="11" spans="2:21" ht="15.75" customHeight="1" x14ac:dyDescent="0.35">
      <c r="B11" s="6"/>
      <c r="C11" s="37" t="s">
        <v>307</v>
      </c>
      <c r="D11" s="38"/>
      <c r="E11" s="38"/>
      <c r="F11" s="39">
        <f>G11/1.2</f>
        <v>415747.5</v>
      </c>
      <c r="G11" s="39">
        <f>498897</f>
        <v>498897</v>
      </c>
      <c r="H11" s="6"/>
      <c r="I11" s="11"/>
      <c r="J11" s="11"/>
      <c r="K11" s="11" t="s">
        <v>24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</row>
    <row r="12" spans="2:21" ht="15.75" customHeight="1" x14ac:dyDescent="0.35">
      <c r="B12" s="3"/>
      <c r="C12" s="3" t="s">
        <v>25</v>
      </c>
      <c r="D12" s="5"/>
      <c r="E12" s="5"/>
      <c r="F12" s="12"/>
      <c r="G12" s="12"/>
      <c r="H12" s="3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</row>
    <row r="13" spans="2:21" ht="15.75" customHeight="1" x14ac:dyDescent="0.35">
      <c r="B13" s="6"/>
      <c r="C13" s="20" t="s">
        <v>48</v>
      </c>
      <c r="D13" s="24" t="s">
        <v>19</v>
      </c>
      <c r="E13" s="18"/>
      <c r="F13" s="39" t="str" cm="1">
        <f t="array" ref="F13">_xlfn.SWITCH(G13,"Standard","Standard","sur devis", "quotation","free")</f>
        <v>free</v>
      </c>
      <c r="G13" s="39" t="str">
        <f>VLOOKUP(D13,'Prix 45'!B3:C4,2,FALSE)</f>
        <v>Offert</v>
      </c>
      <c r="H13" s="6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</row>
    <row r="14" spans="2:21" ht="15.75" customHeight="1" x14ac:dyDescent="0.35">
      <c r="B14" s="3"/>
      <c r="C14" s="3" t="s">
        <v>208</v>
      </c>
      <c r="D14" s="23"/>
      <c r="E14" s="5"/>
      <c r="F14" s="12"/>
      <c r="G14" s="12"/>
      <c r="H14" s="3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</row>
    <row r="15" spans="2:21" ht="15.75" customHeight="1" x14ac:dyDescent="0.35">
      <c r="B15" s="6"/>
      <c r="C15" s="20" t="s">
        <v>271</v>
      </c>
      <c r="D15" s="22" t="s">
        <v>72</v>
      </c>
      <c r="E15" s="26" t="s">
        <v>0</v>
      </c>
      <c r="F15" s="17" t="str" cm="1">
        <f t="array" ref="F15">_xlfn.SWITCH(G15,"Standard","Standard","sur devis", "quotation",G15/1.2)</f>
        <v>Standard</v>
      </c>
      <c r="G15" s="17" t="str">
        <f>VLOOKUP(D15,'Prix 45'!B6:C7,2,FALSE)</f>
        <v>Standard</v>
      </c>
      <c r="H15" s="6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</row>
    <row r="16" spans="2:21" ht="15.75" customHeight="1" x14ac:dyDescent="0.35">
      <c r="B16" s="6"/>
      <c r="C16" s="20" t="s">
        <v>272</v>
      </c>
      <c r="D16" s="22" t="s">
        <v>92</v>
      </c>
      <c r="E16" s="26" t="s">
        <v>0</v>
      </c>
      <c r="F16" s="17" t="str" cm="1">
        <f t="array" ref="F16">_xlfn.SWITCH(G16,"Standard","Standard","sur devis", "quotation",G16/1.2)</f>
        <v>Standard</v>
      </c>
      <c r="G16" s="17" t="str">
        <f>VLOOKUP(D16,'Prix 45'!B9:C12,2,FALSE)</f>
        <v>Standard</v>
      </c>
      <c r="H16" s="6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</row>
    <row r="17" spans="2:21" ht="15.75" customHeight="1" x14ac:dyDescent="0.35">
      <c r="B17" s="6"/>
      <c r="C17" s="20" t="s">
        <v>273</v>
      </c>
      <c r="D17" s="22" t="s">
        <v>76</v>
      </c>
      <c r="E17" s="26" t="s">
        <v>0</v>
      </c>
      <c r="F17" s="17" t="str" cm="1">
        <f t="array" ref="F17">_xlfn.SWITCH(G17,"Standard","Standard","sur devis", "quotation",G17/1.2)</f>
        <v>Standard</v>
      </c>
      <c r="G17" s="17" t="str">
        <f>VLOOKUP(D17,'Prix 45'!B14:C16,2,FALSE)</f>
        <v>Standard</v>
      </c>
      <c r="H17" s="6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</row>
    <row r="18" spans="2:21" ht="15.75" customHeight="1" x14ac:dyDescent="0.35">
      <c r="B18" s="6"/>
      <c r="C18" s="20" t="s">
        <v>49</v>
      </c>
      <c r="D18" s="22" t="s">
        <v>90</v>
      </c>
      <c r="E18" s="26" t="s">
        <v>0</v>
      </c>
      <c r="F18" s="17" t="str" cm="1">
        <f t="array" ref="F18">_xlfn.SWITCH(G18,"Standard","Standard","sur devis", "quotation",G18/1.2)</f>
        <v>Standard</v>
      </c>
      <c r="G18" s="17" t="str">
        <f>VLOOKUP(D18,'Prix 45'!B22:C24,2,FALSE)</f>
        <v>Standard</v>
      </c>
      <c r="H18" s="6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</row>
    <row r="19" spans="2:21" ht="15.75" customHeight="1" x14ac:dyDescent="0.35">
      <c r="B19" s="6"/>
      <c r="C19" s="20" t="s">
        <v>50</v>
      </c>
      <c r="D19" s="22" t="s">
        <v>74</v>
      </c>
      <c r="E19" s="26" t="s">
        <v>0</v>
      </c>
      <c r="F19" s="17" t="str" cm="1">
        <f t="array" ref="F19">_xlfn.SWITCH(G19,"Standard","Standard","sur devis", "quotation",G19/1.2)</f>
        <v>Standard</v>
      </c>
      <c r="G19" s="17" t="str">
        <f>VLOOKUP(D19,'Prix 45'!B18:C20,2,FALSE)</f>
        <v>Standard</v>
      </c>
      <c r="H19" s="6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</row>
    <row r="20" spans="2:21" ht="15.75" customHeight="1" x14ac:dyDescent="0.35">
      <c r="B20" s="3"/>
      <c r="C20" s="3" t="s">
        <v>38</v>
      </c>
      <c r="D20" s="23"/>
      <c r="E20" s="23"/>
      <c r="F20" s="15"/>
      <c r="G20" s="15"/>
      <c r="H20" s="3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</row>
    <row r="21" spans="2:21" ht="15.75" customHeight="1" x14ac:dyDescent="0.35">
      <c r="B21" s="6"/>
      <c r="C21" s="20" t="s">
        <v>51</v>
      </c>
      <c r="D21" s="22" t="s">
        <v>105</v>
      </c>
      <c r="E21" s="26" t="s">
        <v>0</v>
      </c>
      <c r="F21" s="17" t="str" cm="1">
        <f t="array" ref="F21">_xlfn.SWITCH(G21,"Standard","Standard","sur devis", "quotation",G21/1.2)</f>
        <v>Standard</v>
      </c>
      <c r="G21" s="17" t="str">
        <f>VLOOKUP(D21,'Prix 45'!B26:C29,2,FALSE)</f>
        <v>Standard</v>
      </c>
      <c r="H21" s="6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</row>
    <row r="22" spans="2:21" ht="15.75" customHeight="1" x14ac:dyDescent="0.35">
      <c r="B22" s="6"/>
      <c r="C22" s="20" t="s">
        <v>274</v>
      </c>
      <c r="D22" s="22" t="s">
        <v>15</v>
      </c>
      <c r="E22" s="26" t="s">
        <v>0</v>
      </c>
      <c r="F22" s="17" t="str" cm="1">
        <f t="array" ref="F22">_xlfn.SWITCH(G22,"Standard","Standard","sur devis", "quotation",G22/1.2)</f>
        <v>Standard</v>
      </c>
      <c r="G22" s="17" t="str">
        <f>VLOOKUP(D22,'Prix 45'!B31:C33,2,FALSE)</f>
        <v>Standard</v>
      </c>
      <c r="H22" s="6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</row>
    <row r="23" spans="2:21" ht="15.75" customHeight="1" x14ac:dyDescent="0.35">
      <c r="B23" s="6"/>
      <c r="C23" s="20" t="s">
        <v>275</v>
      </c>
      <c r="D23" s="22" t="s">
        <v>5</v>
      </c>
      <c r="E23" s="26" t="s">
        <v>0</v>
      </c>
      <c r="F23" s="17" t="str" cm="1">
        <f t="array" ref="F23">_xlfn.SWITCH(G23,"Standard","Standard","sur devis", "quotation",G23/1.2)</f>
        <v>Standard</v>
      </c>
      <c r="G23" s="17" t="str">
        <f>VLOOKUP(D23,'Prix 45'!B35:C37,2,FALSE)</f>
        <v>Standard</v>
      </c>
      <c r="H23" s="6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</row>
    <row r="24" spans="2:21" ht="15.75" customHeight="1" x14ac:dyDescent="0.35">
      <c r="B24" s="6"/>
      <c r="C24" s="20" t="s">
        <v>276</v>
      </c>
      <c r="D24" s="22" t="s">
        <v>5</v>
      </c>
      <c r="E24" s="26" t="s">
        <v>0</v>
      </c>
      <c r="F24" s="17" t="str" cm="1">
        <f t="array" ref="F24">_xlfn.SWITCH(G24,"Standard","Standard","sur devis", "quotation",G24/1.2)</f>
        <v>Standard</v>
      </c>
      <c r="G24" s="17" t="str">
        <f>VLOOKUP(D24,'Prix 45'!B39:C41,2,FALSE)</f>
        <v>Standard</v>
      </c>
      <c r="H24" s="6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</row>
    <row r="25" spans="2:21" ht="15.75" customHeight="1" x14ac:dyDescent="0.35">
      <c r="B25" s="6"/>
      <c r="C25" s="20" t="s">
        <v>277</v>
      </c>
      <c r="D25" s="22" t="s">
        <v>5</v>
      </c>
      <c r="E25" s="26" t="s">
        <v>0</v>
      </c>
      <c r="F25" s="17" t="str" cm="1">
        <f t="array" ref="F25">_xlfn.SWITCH(G25,"Standard","Standard","sur devis", "quotation",G25/1.2)</f>
        <v>Standard</v>
      </c>
      <c r="G25" s="17" t="str">
        <f>VLOOKUP(D25,'Prix 45'!B43:C45,2,FALSE)</f>
        <v>Standard</v>
      </c>
      <c r="H25" s="6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</row>
    <row r="26" spans="2:21" ht="15.75" customHeight="1" x14ac:dyDescent="0.35">
      <c r="B26" s="6"/>
      <c r="C26" s="20" t="s">
        <v>52</v>
      </c>
      <c r="D26" s="22" t="s">
        <v>97</v>
      </c>
      <c r="E26" s="26" t="s">
        <v>0</v>
      </c>
      <c r="F26" s="17" t="str" cm="1">
        <f t="array" ref="F26">_xlfn.SWITCH(G26,"Standard","Standard","sur devis", "quotation",G26/1.2)</f>
        <v>Standard</v>
      </c>
      <c r="G26" s="17" t="str">
        <f>VLOOKUP(D26,'Prix 45'!B47:C49,2,FALSE)</f>
        <v>Standard</v>
      </c>
      <c r="H26" s="6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</row>
    <row r="27" spans="2:21" ht="15.75" customHeight="1" x14ac:dyDescent="0.35">
      <c r="B27" s="6"/>
      <c r="C27" s="20" t="s">
        <v>53</v>
      </c>
      <c r="D27" s="22" t="s">
        <v>5</v>
      </c>
      <c r="E27" s="26" t="s">
        <v>0</v>
      </c>
      <c r="F27" s="17" t="str" cm="1">
        <f t="array" ref="F27">_xlfn.SWITCH(G27,"Standard","Standard","sur devis", "quotation",G27/1.2)</f>
        <v>Standard</v>
      </c>
      <c r="G27" s="17" t="str">
        <f>VLOOKUP(D27,'Prix 45'!B51:C52,2,FALSE)</f>
        <v>Standard</v>
      </c>
      <c r="H27" s="6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</row>
    <row r="28" spans="2:21" ht="15.75" customHeight="1" x14ac:dyDescent="0.35">
      <c r="B28" s="6"/>
      <c r="C28" s="20" t="s">
        <v>54</v>
      </c>
      <c r="D28" s="22" t="s">
        <v>108</v>
      </c>
      <c r="E28" s="26" t="s">
        <v>0</v>
      </c>
      <c r="F28" s="17" t="str" cm="1">
        <f t="array" ref="F28">_xlfn.SWITCH(G28,"Standard","Standard","sur devis", "quotation",G28/1.2)</f>
        <v>Standard</v>
      </c>
      <c r="G28" s="17" t="str">
        <f>VLOOKUP(D28,'Prix 45'!B54:C55,2,FALSE)</f>
        <v>Standard</v>
      </c>
      <c r="H28" s="6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</row>
    <row r="29" spans="2:21" ht="15.75" customHeight="1" x14ac:dyDescent="0.35">
      <c r="B29" s="6"/>
      <c r="C29" s="20" t="s">
        <v>234</v>
      </c>
      <c r="D29" s="22" t="s">
        <v>137</v>
      </c>
      <c r="E29" s="26" t="s">
        <v>0</v>
      </c>
      <c r="F29" s="17" t="str" cm="1">
        <f t="array" ref="F29">_xlfn.SWITCH(G29,"Standard","Standard","sur devis", "quotation",G29/1.2)</f>
        <v>Standard</v>
      </c>
      <c r="G29" s="17" t="str">
        <f>VLOOKUP(D29,'Prix 45'!B57:C58,2,FALSE)</f>
        <v>Standard</v>
      </c>
      <c r="H29" s="6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</row>
    <row r="30" spans="2:21" ht="15.75" customHeight="1" x14ac:dyDescent="0.35">
      <c r="B30" s="6"/>
      <c r="C30" s="20" t="s">
        <v>235</v>
      </c>
      <c r="D30" s="22" t="s">
        <v>135</v>
      </c>
      <c r="E30" s="26"/>
      <c r="F30" s="17" t="str" cm="1">
        <f t="array" ref="F30">_xlfn.SWITCH(G30,"Standard","Standard","sur devis", "quotation",G30/1.2)</f>
        <v>Standard</v>
      </c>
      <c r="G30" s="17" t="str">
        <f>VLOOKUP(D30,'Prix 45'!B60:C61,2,FALSE)</f>
        <v>Standard</v>
      </c>
      <c r="H30" s="6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</row>
    <row r="31" spans="2:21" ht="15.75" customHeight="1" x14ac:dyDescent="0.35">
      <c r="B31" s="3"/>
      <c r="C31" s="3" t="s">
        <v>39</v>
      </c>
      <c r="D31" s="23"/>
      <c r="E31" s="23"/>
      <c r="F31" s="15"/>
      <c r="G31" s="15"/>
      <c r="H31" s="3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</row>
    <row r="32" spans="2:21" ht="15.75" customHeight="1" x14ac:dyDescent="0.35">
      <c r="B32" s="6"/>
      <c r="C32" t="s">
        <v>236</v>
      </c>
      <c r="D32" s="22" t="s">
        <v>111</v>
      </c>
      <c r="E32" s="26" t="s">
        <v>0</v>
      </c>
      <c r="F32" s="17" t="str" cm="1">
        <f t="array" ref="F32">_xlfn.SWITCH(G32,"Standard","Standard","sur devis", "quotation",G32/1.2)</f>
        <v>Standard</v>
      </c>
      <c r="G32" s="17" t="str">
        <f>VLOOKUP(D32,'Prix 45'!B63:C64,2,FALSE)</f>
        <v>Standard</v>
      </c>
      <c r="H32" s="6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</row>
    <row r="33" spans="2:21" ht="15.75" customHeight="1" x14ac:dyDescent="0.35">
      <c r="B33" s="6"/>
      <c r="C33" t="s">
        <v>291</v>
      </c>
      <c r="D33" s="22" t="s">
        <v>5</v>
      </c>
      <c r="E33" s="26" t="s">
        <v>0</v>
      </c>
      <c r="F33" s="17" t="str" cm="1">
        <f t="array" ref="F33">_xlfn.SWITCH(G33,"Standard","Standard","sur devis", "quotation",G33/1.2)</f>
        <v>Standard</v>
      </c>
      <c r="G33" s="17" t="str">
        <f>VLOOKUP(D33,'Prix 45'!B66:C67,2,FALSE)</f>
        <v>Standard</v>
      </c>
      <c r="H33" s="6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</row>
    <row r="34" spans="2:21" ht="15.75" customHeight="1" x14ac:dyDescent="0.35">
      <c r="B34" s="6"/>
      <c r="C34" t="s">
        <v>237</v>
      </c>
      <c r="D34" s="22" t="s">
        <v>116</v>
      </c>
      <c r="E34" s="26" t="s">
        <v>0</v>
      </c>
      <c r="F34" s="17" t="str" cm="1">
        <f t="array" ref="F34">_xlfn.SWITCH(G34,"Standard","Standard","sur devis", "quotation",G34/1.2)</f>
        <v>Standard</v>
      </c>
      <c r="G34" s="17" t="str">
        <f>VLOOKUP(D34,'Prix 45'!B69:C70,2,FALSE)</f>
        <v>Standard</v>
      </c>
      <c r="H34" s="6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</row>
    <row r="35" spans="2:21" ht="14.5" x14ac:dyDescent="0.35">
      <c r="B35" s="6"/>
      <c r="C35" t="s">
        <v>238</v>
      </c>
      <c r="D35" s="22" t="s">
        <v>5</v>
      </c>
      <c r="E35" s="26" t="s">
        <v>0</v>
      </c>
      <c r="F35" s="17" t="str" cm="1">
        <f t="array" ref="F35">_xlfn.SWITCH(G35,"Standard","Standard","sur devis", "quotation",G35/1.2)</f>
        <v>Standard</v>
      </c>
      <c r="G35" s="17" t="str">
        <f>VLOOKUP(D35,'Prix 45'!B72:C73,2,FALSE)</f>
        <v>Standard</v>
      </c>
      <c r="H35" s="6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</row>
    <row r="36" spans="2:21" ht="15.75" customHeight="1" x14ac:dyDescent="0.35">
      <c r="B36" s="6"/>
      <c r="C36" t="s">
        <v>239</v>
      </c>
      <c r="D36" s="22" t="s">
        <v>122</v>
      </c>
      <c r="E36" s="26" t="s">
        <v>0</v>
      </c>
      <c r="F36" s="17" t="str" cm="1">
        <f t="array" ref="F36">_xlfn.SWITCH(G36,"Standard","Standard","sur devis", "quotation",G36/1.2)</f>
        <v>Standard</v>
      </c>
      <c r="G36" s="17" t="str">
        <f>VLOOKUP(D36,'Prix 45'!B75:C76,2,FALSE)</f>
        <v>Standard</v>
      </c>
      <c r="H36" s="6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</row>
    <row r="37" spans="2:21" ht="15.75" customHeight="1" x14ac:dyDescent="0.35">
      <c r="B37" s="3"/>
      <c r="C37" s="3" t="s">
        <v>40</v>
      </c>
      <c r="D37" s="23"/>
      <c r="E37" s="23"/>
      <c r="F37" s="15"/>
      <c r="G37" s="15"/>
      <c r="H37" s="3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</row>
    <row r="38" spans="2:21" ht="15.75" customHeight="1" x14ac:dyDescent="0.35">
      <c r="B38" s="6"/>
      <c r="C38" t="s">
        <v>240</v>
      </c>
      <c r="D38" s="22" t="s">
        <v>124</v>
      </c>
      <c r="E38" s="26" t="s">
        <v>0</v>
      </c>
      <c r="F38" s="17" t="str" cm="1">
        <f t="array" ref="F38">_xlfn.SWITCH(G38,"Standard","Standard","sur devis", "quotation",G38/1.2)</f>
        <v>Standard</v>
      </c>
      <c r="G38" s="17" t="str">
        <f>VLOOKUP(D38,'Prix 45'!B78:C79,2,FALSE)</f>
        <v>Standard</v>
      </c>
      <c r="H38" s="6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</row>
    <row r="39" spans="2:21" ht="15.75" customHeight="1" x14ac:dyDescent="0.35">
      <c r="B39" s="6"/>
      <c r="C39" t="s">
        <v>241</v>
      </c>
      <c r="D39" s="22" t="s">
        <v>124</v>
      </c>
      <c r="E39" s="26" t="s">
        <v>0</v>
      </c>
      <c r="F39" s="17" t="str" cm="1">
        <f t="array" ref="F39">_xlfn.SWITCH(G39,"Standard","Standard","sur devis", "quotation",G39/1.2)</f>
        <v>Standard</v>
      </c>
      <c r="G39" s="17" t="str">
        <f>VLOOKUP(D39,'Prix 45'!B81:C82,2,FALSE)</f>
        <v>Standard</v>
      </c>
      <c r="H39" s="6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</row>
    <row r="40" spans="2:21" ht="15.75" customHeight="1" x14ac:dyDescent="0.35">
      <c r="B40" s="6"/>
      <c r="C40" t="s">
        <v>242</v>
      </c>
      <c r="D40" s="22" t="s">
        <v>128</v>
      </c>
      <c r="E40" s="26" t="s">
        <v>0</v>
      </c>
      <c r="F40" s="17" t="str" cm="1">
        <f t="array" ref="F40">_xlfn.SWITCH(G40,"Standard","Standard","sur devis", "quotation",G40/1.2)</f>
        <v>Standard</v>
      </c>
      <c r="G40" s="17" t="str">
        <f>VLOOKUP(D40,'Prix 45'!B84:C85,2,FALSE)</f>
        <v>Standard</v>
      </c>
      <c r="H40" s="6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</row>
    <row r="41" spans="2:21" ht="15.75" customHeight="1" x14ac:dyDescent="0.35">
      <c r="B41" s="6"/>
      <c r="C41" t="s">
        <v>243</v>
      </c>
      <c r="D41" s="22" t="s">
        <v>124</v>
      </c>
      <c r="E41" s="26" t="s">
        <v>0</v>
      </c>
      <c r="F41" s="17" t="str" cm="1">
        <f t="array" ref="F41">_xlfn.SWITCH(G41,"Standard","Standard","sur devis", "quotation",G41/1.2)</f>
        <v>Standard</v>
      </c>
      <c r="G41" s="17" t="str">
        <f>VLOOKUP(D41,'Prix 45'!B87:C88,2,FALSE)</f>
        <v>Standard</v>
      </c>
      <c r="H41" s="6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</row>
    <row r="42" spans="2:21" ht="15.75" customHeight="1" x14ac:dyDescent="0.35">
      <c r="B42" s="6"/>
      <c r="C42" t="s">
        <v>289</v>
      </c>
      <c r="D42" s="22" t="s">
        <v>139</v>
      </c>
      <c r="E42" s="26" t="s">
        <v>0</v>
      </c>
      <c r="F42" s="17" t="str" cm="1">
        <f t="array" ref="F42">_xlfn.SWITCH(G42,"Standard","Standard","sur devis", "quotation",G42/1.2)</f>
        <v>Standard</v>
      </c>
      <c r="G42" s="17" t="str">
        <f>VLOOKUP(D42,'Prix 45'!B90:C91,2,FALSE)</f>
        <v>Standard</v>
      </c>
      <c r="H42" s="6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</row>
    <row r="43" spans="2:21" ht="15.75" customHeight="1" x14ac:dyDescent="0.35">
      <c r="B43" s="6"/>
      <c r="C43" t="s">
        <v>290</v>
      </c>
      <c r="D43" s="22" t="s">
        <v>5</v>
      </c>
      <c r="E43" s="26" t="s">
        <v>0</v>
      </c>
      <c r="F43" s="17" t="str" cm="1">
        <f t="array" ref="F43">_xlfn.SWITCH(G43,"Standard","Standard","sur devis", "quotation",G43/1.2)</f>
        <v>Standard</v>
      </c>
      <c r="G43" s="17" t="str">
        <f>VLOOKUP(D43,'Prix 45'!B93:C95,2,FALSE)</f>
        <v>Standard</v>
      </c>
      <c r="H43" s="6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</row>
    <row r="44" spans="2:21" ht="15.75" customHeight="1" x14ac:dyDescent="0.35">
      <c r="B44" s="6"/>
      <c r="C44" t="s">
        <v>244</v>
      </c>
      <c r="D44" s="22" t="s">
        <v>145</v>
      </c>
      <c r="E44" s="26" t="s">
        <v>0</v>
      </c>
      <c r="F44" s="17" t="str" cm="1">
        <f t="array" ref="F44">_xlfn.SWITCH(G44,"Standard","Standard","sur devis", "quotation",G44/1.2)</f>
        <v>Standard</v>
      </c>
      <c r="G44" s="17" t="str">
        <f>VLOOKUP(D44,'Prix 45'!B97:C98,2,FALSE)</f>
        <v>Standard</v>
      </c>
      <c r="H44" s="6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</row>
    <row r="45" spans="2:21" ht="15.75" customHeight="1" x14ac:dyDescent="0.35">
      <c r="B45" s="3"/>
      <c r="C45" s="3" t="s">
        <v>41</v>
      </c>
      <c r="D45" s="23"/>
      <c r="E45" s="23"/>
      <c r="F45" s="15"/>
      <c r="G45" s="15"/>
      <c r="H45" s="3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</row>
    <row r="46" spans="2:21" ht="15.75" customHeight="1" x14ac:dyDescent="0.35">
      <c r="B46" s="6"/>
      <c r="C46" t="s">
        <v>245</v>
      </c>
      <c r="D46" s="22" t="s">
        <v>148</v>
      </c>
      <c r="E46" s="26" t="s">
        <v>0</v>
      </c>
      <c r="F46" s="17" t="str" cm="1">
        <f t="array" ref="F46">_xlfn.SWITCH(G46,"Standard","Standard","sur devis", "quotation",G46/1.2)</f>
        <v>Standard</v>
      </c>
      <c r="G46" s="17" t="str">
        <f>VLOOKUP(D46,'Prix 45'!B100:C101,2,FALSE)</f>
        <v>Standard</v>
      </c>
      <c r="H46" s="6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</row>
    <row r="47" spans="2:21" ht="17.25" customHeight="1" x14ac:dyDescent="0.35">
      <c r="B47" s="6"/>
      <c r="C47" t="s">
        <v>278</v>
      </c>
      <c r="D47" s="22" t="s">
        <v>5</v>
      </c>
      <c r="E47" s="26" t="s">
        <v>0</v>
      </c>
      <c r="F47" s="17" t="str" cm="1">
        <f t="array" ref="F47">_xlfn.SWITCH(G47,"Standard","Standard","sur devis", "quotation",G47/1.2)</f>
        <v>Standard</v>
      </c>
      <c r="G47" s="17" t="str">
        <f>VLOOKUP(D47,'Prix 45'!B103:C104,2,FALSE)</f>
        <v>Standard</v>
      </c>
      <c r="H47" s="6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</row>
    <row r="48" spans="2:21" ht="15.75" customHeight="1" x14ac:dyDescent="0.35">
      <c r="B48" s="6"/>
      <c r="C48" t="s">
        <v>279</v>
      </c>
      <c r="D48" s="22" t="s">
        <v>5</v>
      </c>
      <c r="E48" s="26" t="s">
        <v>0</v>
      </c>
      <c r="F48" s="17" t="str" cm="1">
        <f t="array" ref="F48">_xlfn.SWITCH(G48,"Standard","Standard","sur devis", "quotation",G48/1.2)</f>
        <v>Standard</v>
      </c>
      <c r="G48" s="17" t="str">
        <f>VLOOKUP(D48,'Prix 45'!B106:C107,2,FALSE)</f>
        <v>Standard</v>
      </c>
      <c r="H48" s="6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</row>
    <row r="49" spans="2:21" ht="15.75" customHeight="1" x14ac:dyDescent="0.35">
      <c r="B49" s="6"/>
      <c r="C49" t="s">
        <v>280</v>
      </c>
      <c r="D49" s="22" t="s">
        <v>5</v>
      </c>
      <c r="E49" s="26" t="s">
        <v>0</v>
      </c>
      <c r="F49" s="17" t="str" cm="1">
        <f t="array" ref="F49">_xlfn.SWITCH(G49,"Standard","Standard","sur devis", "quotation",G49/1.2)</f>
        <v>Standard</v>
      </c>
      <c r="G49" s="17" t="str">
        <f>VLOOKUP(D49,'Prix 45'!B109:C110,2,FALSE)</f>
        <v>Standard</v>
      </c>
      <c r="H49" s="6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</row>
    <row r="50" spans="2:21" ht="15.75" customHeight="1" x14ac:dyDescent="0.35">
      <c r="B50" s="6"/>
      <c r="C50" t="s">
        <v>281</v>
      </c>
      <c r="D50" s="22" t="s">
        <v>5</v>
      </c>
      <c r="E50" s="26" t="s">
        <v>0</v>
      </c>
      <c r="F50" s="17" t="str" cm="1">
        <f t="array" ref="F50">_xlfn.SWITCH(G50,"Standard","Standard","sur devis", "quotation",G50/1.2)</f>
        <v>Standard</v>
      </c>
      <c r="G50" s="17" t="str">
        <f>VLOOKUP(D50,'Prix 45'!B112:C114,2,FALSE)</f>
        <v>Standard</v>
      </c>
      <c r="H50" s="6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</row>
    <row r="51" spans="2:21" ht="15.75" customHeight="1" x14ac:dyDescent="0.35">
      <c r="B51" s="6"/>
      <c r="C51" t="s">
        <v>282</v>
      </c>
      <c r="D51" s="22" t="s">
        <v>5</v>
      </c>
      <c r="E51" s="26" t="s">
        <v>0</v>
      </c>
      <c r="F51" s="17" t="str" cm="1">
        <f t="array" ref="F51">_xlfn.SWITCH(G51,"Standard","Standard","sur devis", "quotation",G51/1.2)</f>
        <v>Standard</v>
      </c>
      <c r="G51" s="17" t="str">
        <f>VLOOKUP(D51,'Prix 45'!B116:C117,2,FALSE)</f>
        <v>Standard</v>
      </c>
      <c r="H51" s="6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</row>
    <row r="52" spans="2:21" ht="14.5" x14ac:dyDescent="0.35">
      <c r="B52" s="6"/>
      <c r="C52" t="s">
        <v>285</v>
      </c>
      <c r="D52" s="22" t="s">
        <v>157</v>
      </c>
      <c r="E52" s="26" t="s">
        <v>0</v>
      </c>
      <c r="F52" s="17" t="str" cm="1">
        <f t="array" ref="F52">_xlfn.SWITCH(G52,"Standard","Standard","sur devis", "quotation",G52/1.2)</f>
        <v>Standard</v>
      </c>
      <c r="G52" s="17" t="str">
        <f>VLOOKUP(D52,'Prix 45'!B119:C122,2,FALSE)</f>
        <v>Standard</v>
      </c>
      <c r="H52" s="6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</row>
    <row r="53" spans="2:21" ht="14.5" x14ac:dyDescent="0.35">
      <c r="B53" s="6"/>
      <c r="C53" t="s">
        <v>246</v>
      </c>
      <c r="D53" s="22" t="s">
        <v>5</v>
      </c>
      <c r="E53" s="26" t="s">
        <v>0</v>
      </c>
      <c r="F53" s="17" t="str" cm="1">
        <f t="array" ref="F53">_xlfn.SWITCH(G53,"Standard","Standard","sur devis", "quotation",G53/1.2)</f>
        <v>Standard</v>
      </c>
      <c r="G53" s="17" t="str">
        <f>VLOOKUP(D53,'Prix 45'!B124:C125,2,FALSE)</f>
        <v>Standard</v>
      </c>
      <c r="H53" s="6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</row>
    <row r="54" spans="2:21" ht="14.5" x14ac:dyDescent="0.35">
      <c r="B54" s="6"/>
      <c r="C54" t="s">
        <v>247</v>
      </c>
      <c r="D54" s="22" t="s">
        <v>5</v>
      </c>
      <c r="E54" s="26" t="s">
        <v>0</v>
      </c>
      <c r="F54" s="17" t="str" cm="1">
        <f t="array" ref="F54">_xlfn.SWITCH(G54,"Standard","Standard","sur devis", "quotation",G54/1.2)</f>
        <v>Standard</v>
      </c>
      <c r="G54" s="17" t="str">
        <f>VLOOKUP(D54,'Prix 45'!B127:C128,2,FALSE)</f>
        <v>Standard</v>
      </c>
      <c r="H54" s="6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</row>
    <row r="55" spans="2:21" ht="14.5" x14ac:dyDescent="0.35">
      <c r="B55" s="6"/>
      <c r="C55" t="s">
        <v>248</v>
      </c>
      <c r="D55" s="22" t="s">
        <v>5</v>
      </c>
      <c r="E55" s="26" t="s">
        <v>0</v>
      </c>
      <c r="F55" s="17" t="str" cm="1">
        <f t="array" ref="F55">_xlfn.SWITCH(G55,"Standard","Standard","sur devis", "quotation",G55/1.2)</f>
        <v>Standard</v>
      </c>
      <c r="G55" s="17" t="str">
        <f>VLOOKUP(D55,'Prix 45'!B130:C131,2,FALSE)</f>
        <v>Standard</v>
      </c>
      <c r="H55" s="6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</row>
    <row r="56" spans="2:21" ht="14.5" x14ac:dyDescent="0.35">
      <c r="B56" s="6"/>
      <c r="C56" t="s">
        <v>249</v>
      </c>
      <c r="D56" s="22" t="s">
        <v>5</v>
      </c>
      <c r="E56" s="26" t="s">
        <v>0</v>
      </c>
      <c r="F56" s="17" t="str" cm="1">
        <f t="array" ref="F56">_xlfn.SWITCH(G56,"Standard","Standard","sur devis", "quotation",G56/1.2)</f>
        <v>Standard</v>
      </c>
      <c r="G56" s="17" t="str">
        <f>VLOOKUP(D56,'Prix 45'!B133:C134,2,FALSE)</f>
        <v>Standard</v>
      </c>
      <c r="H56" s="6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</row>
    <row r="57" spans="2:21" ht="14.5" x14ac:dyDescent="0.35">
      <c r="B57" s="6"/>
      <c r="C57" t="s">
        <v>250</v>
      </c>
      <c r="D57" s="22" t="s">
        <v>5</v>
      </c>
      <c r="E57" s="26" t="s">
        <v>0</v>
      </c>
      <c r="F57" s="17" t="str" cm="1">
        <f t="array" ref="F57">_xlfn.SWITCH(G57,"Standard","Standard","sur devis", "quotation",G57/1.2)</f>
        <v>Standard</v>
      </c>
      <c r="G57" s="17" t="str">
        <f>VLOOKUP(D57,'Prix 45'!B136:C137,2,FALSE)</f>
        <v>Standard</v>
      </c>
      <c r="H57" s="6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</row>
    <row r="58" spans="2:21" ht="14.5" x14ac:dyDescent="0.35">
      <c r="B58" s="6"/>
      <c r="C58" t="s">
        <v>283</v>
      </c>
      <c r="D58" s="22" t="s">
        <v>5</v>
      </c>
      <c r="E58" s="26" t="s">
        <v>0</v>
      </c>
      <c r="F58" s="17" t="str" cm="1">
        <f t="array" ref="F58">_xlfn.SWITCH(G58,"Standard","Standard","sur devis", "quotation",G58/1.2)</f>
        <v>Standard</v>
      </c>
      <c r="G58" s="17" t="str">
        <f>VLOOKUP(D58,'Prix 45'!B139:C141,2,FALSE)</f>
        <v>Standard</v>
      </c>
      <c r="H58" s="6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</row>
    <row r="59" spans="2:21" ht="15.75" customHeight="1" x14ac:dyDescent="0.35">
      <c r="B59" s="6"/>
      <c r="C59" t="s">
        <v>286</v>
      </c>
      <c r="D59" s="22" t="s">
        <v>5</v>
      </c>
      <c r="E59" s="26" t="s">
        <v>0</v>
      </c>
      <c r="F59" s="17" t="str" cm="1">
        <f t="array" ref="F59">_xlfn.SWITCH(G59,"Standard","Standard","sur devis", "quotation",G59/1.2)</f>
        <v>Standard</v>
      </c>
      <c r="G59" s="17" t="str">
        <f>VLOOKUP(D59,'Prix 45'!B143:C144,2,FALSE)</f>
        <v>Standard</v>
      </c>
      <c r="H59" s="6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</row>
    <row r="60" spans="2:21" ht="15.75" customHeight="1" x14ac:dyDescent="0.35">
      <c r="B60" s="6"/>
      <c r="C60" t="s">
        <v>284</v>
      </c>
      <c r="D60" s="22" t="s">
        <v>5</v>
      </c>
      <c r="E60" s="26" t="s">
        <v>0</v>
      </c>
      <c r="F60" s="17" t="str" cm="1">
        <f t="array" ref="F60">_xlfn.SWITCH(G60,"Standard","Standard","sur devis", "quotation",G60/1.2)</f>
        <v>Standard</v>
      </c>
      <c r="G60" s="17" t="str">
        <f>VLOOKUP(D60,'Prix 45'!B146:C147,2,FALSE)</f>
        <v>Standard</v>
      </c>
      <c r="H60" s="6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</row>
    <row r="61" spans="2:21" ht="15.75" customHeight="1" x14ac:dyDescent="0.35">
      <c r="B61" s="6"/>
      <c r="C61" t="s">
        <v>251</v>
      </c>
      <c r="D61" s="22" t="s">
        <v>5</v>
      </c>
      <c r="E61" s="26" t="s">
        <v>0</v>
      </c>
      <c r="F61" s="17" t="str" cm="1">
        <f t="array" ref="F61">_xlfn.SWITCH(G61,"Standard","Standard","sur devis", "quotation",G61/1.2)</f>
        <v>Standard</v>
      </c>
      <c r="G61" s="17" t="str">
        <f>VLOOKUP(D61,'Prix 45'!B149:C150,2,FALSE)</f>
        <v>Standard</v>
      </c>
      <c r="H61" s="6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</row>
    <row r="62" spans="2:21" ht="15.75" customHeight="1" x14ac:dyDescent="0.35">
      <c r="B62" s="6"/>
      <c r="C62" t="s">
        <v>252</v>
      </c>
      <c r="D62" s="22" t="s">
        <v>5</v>
      </c>
      <c r="E62" s="26" t="s">
        <v>0</v>
      </c>
      <c r="F62" s="17" t="str" cm="1">
        <f t="array" ref="F62">_xlfn.SWITCH(G62,"Standard","Standard","sur devis", "quotation",G62/1.2)</f>
        <v>Standard</v>
      </c>
      <c r="G62" s="17" t="str">
        <f>VLOOKUP(D62,'Prix 45'!B152:C153,2,FALSE)</f>
        <v>Standard</v>
      </c>
      <c r="H62" s="6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</row>
    <row r="63" spans="2:21" ht="15.75" customHeight="1" x14ac:dyDescent="0.35">
      <c r="B63" s="3"/>
      <c r="C63" s="3" t="s">
        <v>42</v>
      </c>
      <c r="D63" s="23"/>
      <c r="E63" s="23"/>
      <c r="F63" s="15"/>
      <c r="G63" s="15"/>
      <c r="H63" s="3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</row>
    <row r="64" spans="2:21" ht="15.75" customHeight="1" x14ac:dyDescent="0.35">
      <c r="B64" s="6"/>
      <c r="C64" t="s">
        <v>253</v>
      </c>
      <c r="D64" s="22" t="s">
        <v>5</v>
      </c>
      <c r="E64" s="26" t="s">
        <v>0</v>
      </c>
      <c r="F64" s="17" t="str" cm="1">
        <f t="array" ref="F64">_xlfn.SWITCH(G64,"Standard","Standard","sur devis", "quotation",G64/1.2)</f>
        <v>Standard</v>
      </c>
      <c r="G64" s="17" t="str">
        <f>VLOOKUP(D64,'Prix 45'!B155:C156,2,FALSE)</f>
        <v>Standard</v>
      </c>
      <c r="H64" s="6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</row>
    <row r="65" spans="2:21" ht="15.75" customHeight="1" x14ac:dyDescent="0.35">
      <c r="B65" s="6"/>
      <c r="C65" t="s">
        <v>292</v>
      </c>
      <c r="D65" s="22" t="s">
        <v>5</v>
      </c>
      <c r="E65" s="26" t="s">
        <v>0</v>
      </c>
      <c r="F65" s="17" t="str" cm="1">
        <f t="array" ref="F65">_xlfn.SWITCH(G65,"Standard","Standard","sur devis", "quotation",G65/1.2)</f>
        <v>Standard</v>
      </c>
      <c r="G65" s="17" t="str">
        <f>VLOOKUP(D65,'Prix 45'!B158:C159,2,FALSE)</f>
        <v>Standard</v>
      </c>
      <c r="H65" s="6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</row>
    <row r="66" spans="2:21" ht="15.75" customHeight="1" x14ac:dyDescent="0.35">
      <c r="B66" s="6"/>
      <c r="C66" t="s">
        <v>293</v>
      </c>
      <c r="D66" s="22" t="s">
        <v>5</v>
      </c>
      <c r="E66" s="26" t="s">
        <v>0</v>
      </c>
      <c r="F66" s="17" t="str" cm="1">
        <f t="array" ref="F66">_xlfn.SWITCH(G66,"Standard","Standard","sur devis", "quotation",G66/1.2)</f>
        <v>Standard</v>
      </c>
      <c r="G66" s="17" t="str">
        <f>VLOOKUP(D66,'Prix 45'!B161:C162,2,FALSE)</f>
        <v>Standard</v>
      </c>
      <c r="H66" s="6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</row>
    <row r="67" spans="2:21" ht="15.75" customHeight="1" x14ac:dyDescent="0.35">
      <c r="B67" s="6"/>
      <c r="C67" t="s">
        <v>254</v>
      </c>
      <c r="D67" s="22" t="s">
        <v>5</v>
      </c>
      <c r="E67" s="26" t="s">
        <v>0</v>
      </c>
      <c r="F67" s="17" t="str" cm="1">
        <f t="array" ref="F67">_xlfn.SWITCH(G67,"Standard","Standard","sur devis", "quotation",G67/1.2)</f>
        <v>Standard</v>
      </c>
      <c r="G67" s="17" t="str">
        <f>VLOOKUP(D67,'Prix 45'!B164:C165,2,FALSE)</f>
        <v>Standard</v>
      </c>
      <c r="H67" s="6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</row>
    <row r="68" spans="2:21" ht="15.75" customHeight="1" x14ac:dyDescent="0.35">
      <c r="B68" s="6"/>
      <c r="C68" t="s">
        <v>287</v>
      </c>
      <c r="D68" s="22" t="s">
        <v>5</v>
      </c>
      <c r="E68" s="26" t="s">
        <v>0</v>
      </c>
      <c r="F68" s="17" t="str" cm="1">
        <f t="array" ref="F68">_xlfn.SWITCH(G68,"Standard","Standard","sur devis", "quotation",G68/1.2)</f>
        <v>Standard</v>
      </c>
      <c r="G68" s="17" t="str">
        <f>VLOOKUP(D68,'Prix 45'!B167:C168,2,FALSE)</f>
        <v>Standard</v>
      </c>
      <c r="H68" s="6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</row>
    <row r="69" spans="2:21" ht="15.75" customHeight="1" x14ac:dyDescent="0.35">
      <c r="B69" s="6"/>
      <c r="C69" t="s">
        <v>288</v>
      </c>
      <c r="D69" s="22" t="s">
        <v>5</v>
      </c>
      <c r="E69" s="26" t="s">
        <v>0</v>
      </c>
      <c r="F69" s="17" t="str" cm="1">
        <f t="array" ref="F69">_xlfn.SWITCH(G69,"Standard","Standard","sur devis", "quotation",G69/1.2)</f>
        <v>Standard</v>
      </c>
      <c r="G69" s="17" t="str">
        <f>VLOOKUP(D69,'Prix 45'!B170:C171,2,FALSE)</f>
        <v>Standard</v>
      </c>
      <c r="H69" s="6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</row>
    <row r="70" spans="2:21" ht="15.75" customHeight="1" x14ac:dyDescent="0.35">
      <c r="B70" s="6"/>
      <c r="C70" t="s">
        <v>255</v>
      </c>
      <c r="D70" s="22" t="s">
        <v>176</v>
      </c>
      <c r="E70" s="26" t="s">
        <v>0</v>
      </c>
      <c r="F70" s="17" t="str" cm="1">
        <f t="array" ref="F70">_xlfn.SWITCH(G70,"Standard","Standard","sur devis", "quotation",G70/1.2)</f>
        <v>Standard</v>
      </c>
      <c r="G70" s="17" t="str">
        <f>VLOOKUP(D70,'Prix 45'!B173:C174,2,FALSE)</f>
        <v>Standard</v>
      </c>
      <c r="H70" s="6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</row>
    <row r="71" spans="2:21" ht="15.75" customHeight="1" x14ac:dyDescent="0.35">
      <c r="B71" s="6"/>
      <c r="C71" t="s">
        <v>256</v>
      </c>
      <c r="D71" s="22" t="s">
        <v>179</v>
      </c>
      <c r="E71" s="26" t="s">
        <v>0</v>
      </c>
      <c r="F71" s="17" t="str" cm="1">
        <f t="array" ref="F71">_xlfn.SWITCH(G71,"Standard","Standard","sur devis", "quotation",G71/1.2)</f>
        <v>Standard</v>
      </c>
      <c r="G71" s="17" t="str">
        <f>VLOOKUP(D71,'Prix 45'!B176:C177,2,FALSE)</f>
        <v>Standard</v>
      </c>
      <c r="H71" s="6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</row>
    <row r="72" spans="2:21" ht="15.75" customHeight="1" x14ac:dyDescent="0.35">
      <c r="B72" s="6"/>
      <c r="C72" t="s">
        <v>257</v>
      </c>
      <c r="D72" s="22" t="s">
        <v>182</v>
      </c>
      <c r="E72" s="26" t="s">
        <v>0</v>
      </c>
      <c r="F72" s="17" t="str" cm="1">
        <f t="array" ref="F72">_xlfn.SWITCH(G72,"Standard","Standard","sur devis", "quotation",G72/1.2)</f>
        <v>Standard</v>
      </c>
      <c r="G72" s="17" t="str">
        <f>VLOOKUP(D72,'Prix 45'!B179:C180,2,FALSE)</f>
        <v>Standard</v>
      </c>
      <c r="H72" s="6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</row>
    <row r="73" spans="2:21" ht="15.75" customHeight="1" x14ac:dyDescent="0.35">
      <c r="B73" s="6"/>
      <c r="C73" t="s">
        <v>258</v>
      </c>
      <c r="D73" s="22" t="s">
        <v>184</v>
      </c>
      <c r="E73" s="26" t="s">
        <v>0</v>
      </c>
      <c r="F73" s="17" t="str" cm="1">
        <f t="array" ref="F73">_xlfn.SWITCH(G73,"Standard","Standard","sur devis", "quotation",G73/1.2)</f>
        <v>Standard</v>
      </c>
      <c r="G73" s="17" t="str">
        <f>VLOOKUP(D73,'Prix 45'!B182:C183,2,FALSE)</f>
        <v>Standard</v>
      </c>
      <c r="H73" s="6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</row>
    <row r="74" spans="2:21" ht="15.75" customHeight="1" x14ac:dyDescent="0.35">
      <c r="B74" s="6"/>
      <c r="C74" t="s">
        <v>259</v>
      </c>
      <c r="D74" s="22" t="s">
        <v>187</v>
      </c>
      <c r="E74" s="26" t="s">
        <v>0</v>
      </c>
      <c r="F74" s="17" t="str" cm="1">
        <f t="array" ref="F74">_xlfn.SWITCH(G74,"Standard","Standard","sur devis", "quotation",G74/1.2)</f>
        <v>Standard</v>
      </c>
      <c r="G74" s="17" t="str">
        <f>VLOOKUP(D74,'Prix 45'!B185:C186,2,FALSE)</f>
        <v>Standard</v>
      </c>
      <c r="H74" s="6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</row>
    <row r="75" spans="2:21" ht="15.75" customHeight="1" x14ac:dyDescent="0.35">
      <c r="B75" s="6"/>
      <c r="C75" t="s">
        <v>260</v>
      </c>
      <c r="D75" s="22" t="s">
        <v>5</v>
      </c>
      <c r="E75" s="26" t="s">
        <v>0</v>
      </c>
      <c r="F75" s="17" t="str" cm="1">
        <f t="array" ref="F75">_xlfn.SWITCH(G75,"Standard","Standard","sur devis", "quotation",G75/1.2)</f>
        <v>Standard</v>
      </c>
      <c r="G75" s="17" t="str">
        <f>VLOOKUP(D75,'Prix 45'!B188:C189,2,FALSE)</f>
        <v>Standard</v>
      </c>
      <c r="H75" s="6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</row>
    <row r="76" spans="2:21" ht="15.75" customHeight="1" x14ac:dyDescent="0.35">
      <c r="B76" s="6"/>
      <c r="C76" t="s">
        <v>263</v>
      </c>
      <c r="D76" s="22" t="s">
        <v>5</v>
      </c>
      <c r="E76" s="26" t="s">
        <v>0</v>
      </c>
      <c r="F76" s="17" t="str" cm="1">
        <f t="array" ref="F76">_xlfn.SWITCH(G76,"Standard","Standard","sur devis", "quotation",G76/1.2)</f>
        <v>Standard</v>
      </c>
      <c r="G76" s="17" t="str">
        <f>VLOOKUP(D76,'Prix 45'!B191:C192,2,FALSE)</f>
        <v>Standard</v>
      </c>
      <c r="H76" s="6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</row>
    <row r="77" spans="2:21" ht="15.75" customHeight="1" x14ac:dyDescent="0.35">
      <c r="B77" s="6"/>
      <c r="C77" t="s">
        <v>261</v>
      </c>
      <c r="D77" s="22" t="s">
        <v>192</v>
      </c>
      <c r="E77" s="26" t="s">
        <v>0</v>
      </c>
      <c r="F77" s="17" t="str" cm="1">
        <f t="array" ref="F77">_xlfn.SWITCH(G77,"Standard","Standard","sur devis", "quotation",G77/1.2)</f>
        <v>Standard</v>
      </c>
      <c r="G77" s="17" t="str">
        <f>VLOOKUP(D77,'Prix 45'!B194:C195,2,FALSE)</f>
        <v>Standard</v>
      </c>
      <c r="H77" s="6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</row>
    <row r="78" spans="2:21" ht="15.75" customHeight="1" x14ac:dyDescent="0.35">
      <c r="B78" s="6"/>
      <c r="C78" t="s">
        <v>262</v>
      </c>
      <c r="D78" s="22" t="s">
        <v>5</v>
      </c>
      <c r="E78" s="26" t="s">
        <v>0</v>
      </c>
      <c r="F78" s="17" t="str" cm="1">
        <f t="array" ref="F78">_xlfn.SWITCH(G78,"Standard","Standard","sur devis", "quotation",G78/1.2)</f>
        <v>Standard</v>
      </c>
      <c r="G78" s="17" t="str">
        <f>VLOOKUP(D78,'Prix 45'!B197:C198,2,FALSE)</f>
        <v>Standard</v>
      </c>
      <c r="H78" s="6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</row>
    <row r="79" spans="2:21" ht="15.75" customHeight="1" x14ac:dyDescent="0.35">
      <c r="B79" s="6"/>
      <c r="C79" t="s">
        <v>264</v>
      </c>
      <c r="D79" s="22" t="s">
        <v>5</v>
      </c>
      <c r="E79" s="26" t="s">
        <v>0</v>
      </c>
      <c r="F79" s="17" t="str" cm="1">
        <f t="array" ref="F79">_xlfn.SWITCH(G79,"Standard","Standard","sur devis", "quotation",G79/1.2)</f>
        <v>Standard</v>
      </c>
      <c r="G79" s="17" t="str">
        <f>VLOOKUP(D79,'Prix 45'!B200:C201,2,FALSE)</f>
        <v>Standard</v>
      </c>
      <c r="H79" s="6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</row>
    <row r="80" spans="2:21" ht="15.75" customHeight="1" x14ac:dyDescent="0.35">
      <c r="B80" s="6"/>
      <c r="C80" t="s">
        <v>265</v>
      </c>
      <c r="D80" s="22" t="s">
        <v>198</v>
      </c>
      <c r="E80" s="26" t="s">
        <v>0</v>
      </c>
      <c r="F80" s="17" t="str" cm="1">
        <f t="array" ref="F80">_xlfn.SWITCH(G80,"Standard","Standard","sur devis", "quotation",G80/1.2)</f>
        <v>Standard</v>
      </c>
      <c r="G80" s="17" t="str">
        <f>VLOOKUP(D80,'Prix 45'!B203:C204,2,FALSE)</f>
        <v>Standard</v>
      </c>
      <c r="H80" s="6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</row>
    <row r="81" spans="2:21" ht="15.75" customHeight="1" x14ac:dyDescent="0.35">
      <c r="B81" s="6"/>
      <c r="C81" t="s">
        <v>266</v>
      </c>
      <c r="D81" s="22" t="s">
        <v>5</v>
      </c>
      <c r="E81" s="26" t="s">
        <v>0</v>
      </c>
      <c r="F81" s="17" t="str" cm="1">
        <f t="array" ref="F81">_xlfn.SWITCH(G81,"Standard","Standard","sur devis", "quotation",G81/1.2)</f>
        <v>Standard</v>
      </c>
      <c r="G81" s="17" t="str">
        <f>VLOOKUP(D81,'Prix 45'!B206:C208,2,FALSE)</f>
        <v>Standard</v>
      </c>
      <c r="H81" s="6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</row>
    <row r="82" spans="2:21" ht="15.75" customHeight="1" x14ac:dyDescent="0.35">
      <c r="B82" s="6"/>
      <c r="C82" t="s">
        <v>267</v>
      </c>
      <c r="D82" s="22" t="s">
        <v>5</v>
      </c>
      <c r="E82" s="26" t="s">
        <v>0</v>
      </c>
      <c r="F82" s="17" t="str" cm="1">
        <f t="array" ref="F82">_xlfn.SWITCH(G82,"Standard","Standard","sur devis", "quotation",G82/1.2)</f>
        <v>Standard</v>
      </c>
      <c r="G82" s="17" t="str">
        <f>VLOOKUP(D82,'Prix 45'!B210:C211,2,FALSE)</f>
        <v>Standard</v>
      </c>
      <c r="H82" s="6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</row>
    <row r="83" spans="2:21" ht="15.75" customHeight="1" x14ac:dyDescent="0.35">
      <c r="B83" s="6"/>
      <c r="C83" t="s">
        <v>268</v>
      </c>
      <c r="D83" s="22" t="s">
        <v>214</v>
      </c>
      <c r="E83" s="26" t="s">
        <v>0</v>
      </c>
      <c r="F83" s="17" t="str" cm="1">
        <f t="array" ref="F83">_xlfn.SWITCH(G83,"Standard","Standard","sur devis", "quotation",G83/1.2)</f>
        <v>Standard</v>
      </c>
      <c r="G83" s="17" t="str">
        <f>VLOOKUP(D83,'Prix 45'!B213:C214,2,FALSE)</f>
        <v>Standard</v>
      </c>
      <c r="H83" s="6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</row>
    <row r="84" spans="2:21" ht="15.75" customHeight="1" x14ac:dyDescent="0.35">
      <c r="B84" s="3"/>
      <c r="C84" s="3" t="s">
        <v>43</v>
      </c>
      <c r="D84" s="23"/>
      <c r="E84" s="23"/>
      <c r="F84" s="15"/>
      <c r="G84" s="15"/>
      <c r="H84" s="3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</row>
    <row r="85" spans="2:21" ht="15.75" customHeight="1" x14ac:dyDescent="0.35">
      <c r="B85" s="6"/>
      <c r="C85" s="20" t="s">
        <v>55</v>
      </c>
      <c r="D85" s="22" t="s">
        <v>298</v>
      </c>
      <c r="E85" s="26" t="s">
        <v>0</v>
      </c>
      <c r="F85" s="17" t="str" cm="1">
        <f t="array" ref="F85">_xlfn.SWITCH(G85,"Standard","Standard","sur devis", "quotation",G85/1.2)</f>
        <v>Standard</v>
      </c>
      <c r="G85" s="17" t="str">
        <f>VLOOKUP(D85,'Prix 45'!B216:C220,2,FALSE)</f>
        <v>Standard</v>
      </c>
      <c r="H85" s="6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</row>
    <row r="86" spans="2:21" ht="15.75" customHeight="1" x14ac:dyDescent="0.35">
      <c r="B86" s="6"/>
      <c r="C86" s="20" t="s">
        <v>269</v>
      </c>
      <c r="D86" s="22" t="s">
        <v>219</v>
      </c>
      <c r="E86" s="26" t="s">
        <v>0</v>
      </c>
      <c r="F86" s="17" t="str" cm="1">
        <f t="array" ref="F86">_xlfn.SWITCH(G86,"Standard","Standard","sur devis", "quotation",G86/1.2)</f>
        <v>Standard</v>
      </c>
      <c r="G86" s="17" t="str">
        <f>VLOOKUP(D86,'Prix 45'!B222:C223,2,FALSE)</f>
        <v>Standard</v>
      </c>
      <c r="H86" s="6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</row>
    <row r="87" spans="2:21" ht="15.75" customHeight="1" x14ac:dyDescent="0.35">
      <c r="B87" s="6"/>
      <c r="C87" s="20" t="s">
        <v>24</v>
      </c>
      <c r="D87" s="22" t="s">
        <v>5</v>
      </c>
      <c r="E87" s="26" t="s">
        <v>0</v>
      </c>
      <c r="F87" s="17" t="str" cm="1">
        <f t="array" ref="F87">_xlfn.SWITCH(G87,"Standard","Standard","sur devis", "quotation",G87/1.2)</f>
        <v>Standard</v>
      </c>
      <c r="G87" s="17" t="str">
        <f>VLOOKUP(D87,'Prix 45'!B228:C229,2,FALSE)</f>
        <v>Standard</v>
      </c>
      <c r="H87" s="6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</row>
    <row r="88" spans="2:21" ht="15.75" customHeight="1" x14ac:dyDescent="0.35">
      <c r="B88" s="6"/>
      <c r="C88" s="20" t="s">
        <v>270</v>
      </c>
      <c r="D88" s="22" t="s">
        <v>83</v>
      </c>
      <c r="E88" s="26" t="s">
        <v>0</v>
      </c>
      <c r="F88" s="17" t="str" cm="1">
        <f t="array" ref="F88">_xlfn.SWITCH(G88,"Standard","Standard","sur devis", "quotation",G88/1.2)</f>
        <v>Standard</v>
      </c>
      <c r="G88" s="17" t="str">
        <f>VLOOKUP(D88,'Prix 45'!B231:C232,2,FALSE)</f>
        <v>Standard</v>
      </c>
      <c r="H88" s="6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</row>
    <row r="89" spans="2:21" ht="15.75" customHeight="1" x14ac:dyDescent="0.35">
      <c r="B89" s="6"/>
      <c r="C89" s="20" t="s">
        <v>215</v>
      </c>
      <c r="D89" s="22" t="s">
        <v>81</v>
      </c>
      <c r="E89" s="26" t="s">
        <v>0</v>
      </c>
      <c r="F89" s="17" t="str" cm="1">
        <f t="array" ref="F89">_xlfn.SWITCH(G89,"Standard","Standard","sur devis", "quotation",G89/1.2)</f>
        <v>Standard</v>
      </c>
      <c r="G89" s="17" t="str">
        <f>VLOOKUP(D89,'Prix 45'!B234:C235,2,FALSE)</f>
        <v>Standard</v>
      </c>
      <c r="H89" s="6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</row>
    <row r="90" spans="2:21" ht="15.75" customHeight="1" x14ac:dyDescent="0.35">
      <c r="B90" s="6"/>
      <c r="C90" s="20" t="s">
        <v>87</v>
      </c>
      <c r="D90" s="22" t="s">
        <v>5</v>
      </c>
      <c r="E90" s="26" t="s">
        <v>0</v>
      </c>
      <c r="F90" s="17" t="str" cm="1">
        <f t="array" ref="F90">_xlfn.SWITCH(G90,"Standard","Standard","sur devis", "quotation",G90/1.2)</f>
        <v>Standard</v>
      </c>
      <c r="G90" s="17" t="str">
        <f>VLOOKUP(D90,'Prix 45'!B237:C238,2,FALSE)</f>
        <v>Standard</v>
      </c>
      <c r="H90" s="6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</row>
    <row r="91" spans="2:21" ht="15.75" customHeight="1" x14ac:dyDescent="0.35">
      <c r="B91" s="10"/>
      <c r="C91" s="3" t="s">
        <v>30</v>
      </c>
      <c r="D91" s="23"/>
      <c r="E91" s="23"/>
      <c r="F91" s="15"/>
      <c r="G91" s="15"/>
      <c r="H91" s="10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</row>
    <row r="92" spans="2:21" ht="15.75" customHeight="1" x14ac:dyDescent="0.35">
      <c r="B92" s="6"/>
      <c r="C92" s="20" t="s">
        <v>56</v>
      </c>
      <c r="D92" s="22" t="s">
        <v>26</v>
      </c>
      <c r="E92" s="26" t="s">
        <v>0</v>
      </c>
      <c r="F92" s="17" t="str" cm="1">
        <f t="array" ref="F92">_xlfn.SWITCH(G92,"Standard","Standard","sur devis", "quotation",G92/1.2)</f>
        <v>Standard</v>
      </c>
      <c r="G92" s="17" t="str">
        <f>VLOOKUP(D92,'Prix 45'!B246:C247,2,FALSE)</f>
        <v>Standard</v>
      </c>
      <c r="H92" s="6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</row>
    <row r="93" spans="2:21" ht="15.75" customHeight="1" x14ac:dyDescent="0.35">
      <c r="B93" s="6"/>
      <c r="C93" s="20" t="s">
        <v>57</v>
      </c>
      <c r="D93" s="22" t="s">
        <v>5</v>
      </c>
      <c r="E93" s="26" t="s">
        <v>0</v>
      </c>
      <c r="F93" s="17" t="str" cm="1">
        <f t="array" ref="F93">_xlfn.SWITCH(G93,"Standard","Standard","sur devis", "quotation",G93/1.2)</f>
        <v>Standard</v>
      </c>
      <c r="G93" s="17" t="str">
        <f>VLOOKUP(D93,'Prix 45'!B249:C250,2,FALSE)</f>
        <v>Standard</v>
      </c>
      <c r="H93" s="6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</row>
    <row r="94" spans="2:21" ht="15.75" customHeight="1" x14ac:dyDescent="0.35">
      <c r="B94" s="10"/>
      <c r="C94" s="3" t="s">
        <v>44</v>
      </c>
      <c r="D94" s="23"/>
      <c r="E94" s="5"/>
      <c r="F94" s="15"/>
      <c r="G94" s="15"/>
      <c r="H94" s="10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</row>
    <row r="95" spans="2:21" ht="15.75" customHeight="1" x14ac:dyDescent="0.35">
      <c r="B95" s="6"/>
      <c r="C95" s="20" t="s">
        <v>66</v>
      </c>
      <c r="D95" s="22" t="s">
        <v>5</v>
      </c>
      <c r="E95" s="18"/>
      <c r="F95" s="17" t="str" cm="1">
        <f t="array" ref="F95">_xlfn.SWITCH(G95,"Standard","Standard","sur devis", "quotation",G95/1.2)</f>
        <v>Standard</v>
      </c>
      <c r="G95" s="17" t="str">
        <f>VLOOKUP(D95,'Prix 45'!B252:C254,2,FALSE)</f>
        <v>Standard</v>
      </c>
      <c r="H95" s="6"/>
      <c r="I95" s="3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</row>
    <row r="96" spans="2:21" ht="15.75" customHeight="1" x14ac:dyDescent="0.35">
      <c r="B96" s="10"/>
      <c r="C96" s="3" t="s">
        <v>63</v>
      </c>
      <c r="D96" s="5"/>
      <c r="E96" s="5"/>
      <c r="F96" s="15">
        <f>SUM(F3:F95)</f>
        <v>415747.5</v>
      </c>
      <c r="G96" s="15">
        <f>SUM(G3:G95)</f>
        <v>498897</v>
      </c>
      <c r="H96" s="10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</row>
    <row r="97" spans="2:21" ht="15.75" customHeight="1" x14ac:dyDescent="0.35">
      <c r="B97" s="10"/>
      <c r="C97" s="3"/>
      <c r="D97" s="5"/>
      <c r="E97" s="5"/>
      <c r="F97" s="29" t="s">
        <v>233</v>
      </c>
      <c r="G97" s="29" t="s">
        <v>65</v>
      </c>
      <c r="H97" s="10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</row>
    <row r="98" spans="2:21" ht="15.75" customHeight="1" x14ac:dyDescent="0.35">
      <c r="B98" s="10"/>
      <c r="C98" s="3" t="s">
        <v>37</v>
      </c>
      <c r="D98" s="5"/>
      <c r="E98" s="5"/>
      <c r="F98" s="15"/>
      <c r="G98" s="15"/>
      <c r="H98" s="10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</row>
    <row r="99" spans="2:21" ht="15.75" customHeight="1" x14ac:dyDescent="0.35">
      <c r="B99" s="6"/>
      <c r="C99" s="20" t="s">
        <v>58</v>
      </c>
      <c r="D99" s="18"/>
      <c r="E99" s="27" t="s">
        <v>229</v>
      </c>
      <c r="F99" s="17"/>
      <c r="G99" s="17"/>
      <c r="H99" s="6"/>
      <c r="I99" s="30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</row>
    <row r="100" spans="2:21" ht="15.75" customHeight="1" x14ac:dyDescent="0.35">
      <c r="B100" s="6"/>
      <c r="C100" s="20" t="s">
        <v>59</v>
      </c>
      <c r="D100" s="18"/>
      <c r="E100" s="27" t="s">
        <v>229</v>
      </c>
      <c r="F100" s="17"/>
      <c r="G100" s="17"/>
      <c r="H100" s="6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</row>
    <row r="101" spans="2:21" ht="15.75" customHeight="1" x14ac:dyDescent="0.35">
      <c r="B101" s="6"/>
      <c r="C101" s="20" t="s">
        <v>60</v>
      </c>
      <c r="D101" s="18"/>
      <c r="E101" s="27" t="s">
        <v>230</v>
      </c>
      <c r="F101" s="17"/>
      <c r="G101" s="17"/>
      <c r="H101" s="6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</row>
    <row r="102" spans="2:21" ht="15.75" customHeight="1" x14ac:dyDescent="0.35">
      <c r="B102" s="6"/>
      <c r="C102" s="20" t="s">
        <v>61</v>
      </c>
      <c r="D102" s="18"/>
      <c r="E102" s="27" t="s">
        <v>231</v>
      </c>
      <c r="F102" s="17"/>
      <c r="G102" s="17"/>
      <c r="H102" s="6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</row>
    <row r="103" spans="2:21" ht="15.75" customHeight="1" x14ac:dyDescent="0.35">
      <c r="B103" s="6"/>
      <c r="C103" s="11" t="s">
        <v>62</v>
      </c>
      <c r="D103" s="18"/>
      <c r="E103" s="27" t="s">
        <v>232</v>
      </c>
      <c r="F103" s="17"/>
      <c r="G103" s="17"/>
      <c r="H103" s="6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</row>
    <row r="104" spans="2:21" ht="15.75" customHeight="1" x14ac:dyDescent="0.35">
      <c r="B104" s="6"/>
      <c r="C104" s="6"/>
      <c r="D104" s="6"/>
      <c r="E104" s="28"/>
      <c r="F104" s="13"/>
      <c r="G104" s="13"/>
      <c r="H104" s="6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</row>
    <row r="105" spans="2:21" s="11" customFormat="1" ht="15.75" customHeight="1" x14ac:dyDescent="0.35">
      <c r="D105" s="11" t="s">
        <v>24</v>
      </c>
      <c r="E105" s="18"/>
      <c r="F105" s="17"/>
      <c r="G105" s="17"/>
    </row>
    <row r="106" spans="2:21" s="11" customFormat="1" ht="15.75" customHeight="1" x14ac:dyDescent="0.35">
      <c r="E106" s="18"/>
      <c r="F106" s="17"/>
      <c r="G106" s="17"/>
    </row>
    <row r="107" spans="2:21" s="11" customFormat="1" ht="15.75" customHeight="1" x14ac:dyDescent="0.35">
      <c r="C107" s="20"/>
      <c r="D107" s="18"/>
      <c r="E107" s="18"/>
      <c r="F107" s="17"/>
      <c r="G107" s="17"/>
    </row>
    <row r="108" spans="2:21" s="11" customFormat="1" ht="15.75" customHeight="1" x14ac:dyDescent="0.35">
      <c r="C108" s="20"/>
      <c r="D108" s="18"/>
      <c r="E108" s="18"/>
      <c r="F108" s="17"/>
      <c r="G108" s="17"/>
    </row>
    <row r="109" spans="2:21" s="11" customFormat="1" ht="15.75" customHeight="1" x14ac:dyDescent="0.35">
      <c r="C109" s="20"/>
      <c r="D109" s="18"/>
      <c r="E109" s="18"/>
      <c r="F109" s="17"/>
      <c r="G109" s="17"/>
    </row>
    <row r="110" spans="2:21" s="11" customFormat="1" ht="15.75" customHeight="1" x14ac:dyDescent="0.35">
      <c r="C110" s="20"/>
      <c r="D110" s="18"/>
      <c r="E110" s="18"/>
      <c r="F110" s="17"/>
      <c r="G110" s="17"/>
    </row>
    <row r="111" spans="2:21" s="11" customFormat="1" ht="15.75" customHeight="1" x14ac:dyDescent="0.35">
      <c r="C111" s="20"/>
      <c r="D111" s="18"/>
      <c r="E111" s="18"/>
      <c r="F111" s="17"/>
      <c r="G111" s="17"/>
    </row>
    <row r="112" spans="2:21" s="11" customFormat="1" ht="15.75" customHeight="1" x14ac:dyDescent="0.35">
      <c r="C112" s="20"/>
      <c r="D112" s="18"/>
      <c r="E112" s="18"/>
      <c r="F112" s="17"/>
      <c r="G112" s="17"/>
    </row>
    <row r="113" spans="3:7" s="11" customFormat="1" ht="15.75" customHeight="1" x14ac:dyDescent="0.35">
      <c r="C113" s="20"/>
      <c r="D113" s="18"/>
      <c r="E113" s="18"/>
      <c r="F113" s="17"/>
      <c r="G113" s="17"/>
    </row>
    <row r="114" spans="3:7" s="11" customFormat="1" ht="15.75" customHeight="1" x14ac:dyDescent="0.35">
      <c r="C114" s="20"/>
      <c r="D114" s="18"/>
      <c r="E114" s="18"/>
      <c r="F114" s="17"/>
      <c r="G114" s="17"/>
    </row>
    <row r="115" spans="3:7" s="11" customFormat="1" ht="15.75" customHeight="1" x14ac:dyDescent="0.35">
      <c r="C115" s="20"/>
      <c r="D115" s="18"/>
      <c r="E115" s="18"/>
      <c r="F115" s="17"/>
      <c r="G115" s="17"/>
    </row>
    <row r="116" spans="3:7" s="11" customFormat="1" ht="15.75" customHeight="1" x14ac:dyDescent="0.35">
      <c r="C116" s="20"/>
      <c r="D116" s="18"/>
      <c r="E116" s="18"/>
      <c r="F116" s="17"/>
      <c r="G116" s="17"/>
    </row>
    <row r="117" spans="3:7" s="11" customFormat="1" ht="15.75" customHeight="1" x14ac:dyDescent="0.35">
      <c r="C117" s="20"/>
      <c r="D117" s="18"/>
      <c r="E117" s="18"/>
      <c r="F117" s="17"/>
      <c r="G117" s="17"/>
    </row>
    <row r="118" spans="3:7" s="11" customFormat="1" ht="15.75" customHeight="1" x14ac:dyDescent="0.35">
      <c r="C118" s="20"/>
      <c r="D118" s="18"/>
      <c r="E118" s="18"/>
      <c r="F118" s="17"/>
      <c r="G118" s="17"/>
    </row>
    <row r="119" spans="3:7" s="11" customFormat="1" ht="15.75" customHeight="1" x14ac:dyDescent="0.35">
      <c r="C119" s="20"/>
      <c r="D119" s="18"/>
      <c r="E119" s="18"/>
      <c r="F119" s="17"/>
      <c r="G119" s="17"/>
    </row>
    <row r="120" spans="3:7" s="11" customFormat="1" ht="15.75" customHeight="1" x14ac:dyDescent="0.35">
      <c r="C120" s="20"/>
      <c r="D120" s="18"/>
      <c r="E120" s="18"/>
      <c r="F120" s="17"/>
      <c r="G120" s="17"/>
    </row>
    <row r="121" spans="3:7" s="11" customFormat="1" ht="15.75" customHeight="1" x14ac:dyDescent="0.35">
      <c r="C121" s="20"/>
      <c r="D121" s="18"/>
      <c r="E121" s="18"/>
      <c r="F121" s="17"/>
      <c r="G121" s="17"/>
    </row>
    <row r="122" spans="3:7" s="11" customFormat="1" ht="15.75" customHeight="1" x14ac:dyDescent="0.35">
      <c r="C122" s="20"/>
      <c r="D122" s="18"/>
      <c r="E122" s="18"/>
      <c r="F122" s="17"/>
      <c r="G122" s="17"/>
    </row>
    <row r="123" spans="3:7" s="11" customFormat="1" ht="15.75" customHeight="1" x14ac:dyDescent="0.35">
      <c r="C123" s="20"/>
      <c r="D123" s="18"/>
      <c r="E123" s="18"/>
      <c r="F123" s="17"/>
      <c r="G123" s="17"/>
    </row>
    <row r="124" spans="3:7" s="11" customFormat="1" ht="15.75" customHeight="1" x14ac:dyDescent="0.35">
      <c r="C124" s="20"/>
      <c r="D124" s="18"/>
      <c r="E124" s="18"/>
      <c r="F124" s="17"/>
      <c r="G124" s="17"/>
    </row>
    <row r="125" spans="3:7" s="11" customFormat="1" ht="15.75" customHeight="1" x14ac:dyDescent="0.35">
      <c r="C125" s="20"/>
      <c r="D125" s="18"/>
      <c r="E125" s="18"/>
      <c r="F125" s="17"/>
      <c r="G125" s="17"/>
    </row>
    <row r="126" spans="3:7" s="11" customFormat="1" ht="15.75" customHeight="1" x14ac:dyDescent="0.35">
      <c r="C126" s="20"/>
      <c r="D126" s="18"/>
      <c r="E126" s="18"/>
      <c r="F126" s="17"/>
      <c r="G126" s="17"/>
    </row>
    <row r="127" spans="3:7" s="11" customFormat="1" ht="15.75" customHeight="1" x14ac:dyDescent="0.35">
      <c r="C127" s="20"/>
      <c r="D127" s="18"/>
      <c r="E127" s="18"/>
      <c r="F127" s="17"/>
      <c r="G127" s="17"/>
    </row>
    <row r="128" spans="3:7" s="11" customFormat="1" ht="15.75" customHeight="1" x14ac:dyDescent="0.35">
      <c r="C128" s="20"/>
      <c r="D128" s="18"/>
      <c r="E128" s="18"/>
      <c r="F128" s="17"/>
      <c r="G128" s="17"/>
    </row>
    <row r="129" spans="3:7" s="11" customFormat="1" ht="15.75" customHeight="1" x14ac:dyDescent="0.35">
      <c r="C129" s="20"/>
      <c r="D129" s="18"/>
      <c r="E129" s="18"/>
      <c r="F129" s="17"/>
      <c r="G129" s="17"/>
    </row>
    <row r="130" spans="3:7" s="11" customFormat="1" ht="15.75" customHeight="1" x14ac:dyDescent="0.35">
      <c r="C130" s="20"/>
      <c r="D130" s="18"/>
      <c r="E130" s="18"/>
      <c r="F130" s="17"/>
      <c r="G130" s="17"/>
    </row>
    <row r="131" spans="3:7" s="11" customFormat="1" ht="15.75" customHeight="1" x14ac:dyDescent="0.35">
      <c r="C131" s="20"/>
      <c r="D131" s="18"/>
      <c r="E131" s="18"/>
      <c r="F131" s="17"/>
      <c r="G131" s="17"/>
    </row>
    <row r="132" spans="3:7" s="11" customFormat="1" ht="15.75" customHeight="1" x14ac:dyDescent="0.35">
      <c r="C132" s="20"/>
      <c r="D132" s="18"/>
      <c r="E132" s="18"/>
      <c r="F132" s="17"/>
      <c r="G132" s="17"/>
    </row>
    <row r="133" spans="3:7" s="11" customFormat="1" ht="15.75" customHeight="1" x14ac:dyDescent="0.35">
      <c r="C133" s="20"/>
      <c r="D133" s="18"/>
      <c r="E133" s="18"/>
      <c r="F133" s="17"/>
      <c r="G133" s="17"/>
    </row>
    <row r="134" spans="3:7" s="11" customFormat="1" ht="15.75" customHeight="1" x14ac:dyDescent="0.35">
      <c r="C134" s="20"/>
      <c r="D134" s="18"/>
      <c r="E134" s="18"/>
      <c r="F134" s="17"/>
      <c r="G134" s="17"/>
    </row>
    <row r="135" spans="3:7" s="11" customFormat="1" ht="15.75" customHeight="1" x14ac:dyDescent="0.35">
      <c r="C135" s="20"/>
      <c r="D135" s="18"/>
      <c r="E135" s="18"/>
      <c r="F135" s="17"/>
      <c r="G135" s="17"/>
    </row>
    <row r="136" spans="3:7" s="11" customFormat="1" ht="15.75" customHeight="1" x14ac:dyDescent="0.35">
      <c r="C136" s="20"/>
      <c r="D136" s="18"/>
      <c r="E136" s="18"/>
      <c r="F136" s="17"/>
      <c r="G136" s="17"/>
    </row>
    <row r="137" spans="3:7" s="11" customFormat="1" ht="15.75" customHeight="1" x14ac:dyDescent="0.35">
      <c r="C137" s="20"/>
      <c r="D137" s="18"/>
      <c r="E137" s="18"/>
      <c r="F137" s="17"/>
      <c r="G137" s="17"/>
    </row>
    <row r="138" spans="3:7" s="11" customFormat="1" ht="15.75" customHeight="1" x14ac:dyDescent="0.35">
      <c r="C138" s="20"/>
      <c r="D138" s="18"/>
      <c r="E138" s="18"/>
      <c r="F138" s="17"/>
      <c r="G138" s="17"/>
    </row>
    <row r="139" spans="3:7" s="11" customFormat="1" ht="15.75" customHeight="1" x14ac:dyDescent="0.35">
      <c r="C139" s="20"/>
      <c r="D139" s="18"/>
      <c r="E139" s="18"/>
      <c r="F139" s="17"/>
      <c r="G139" s="17"/>
    </row>
    <row r="140" spans="3:7" s="11" customFormat="1" ht="15.75" customHeight="1" x14ac:dyDescent="0.35">
      <c r="C140" s="20"/>
      <c r="D140" s="18"/>
      <c r="E140" s="18"/>
      <c r="F140" s="17"/>
      <c r="G140" s="17"/>
    </row>
    <row r="141" spans="3:7" s="11" customFormat="1" ht="15.75" customHeight="1" x14ac:dyDescent="0.35">
      <c r="C141" s="20"/>
      <c r="D141" s="18"/>
      <c r="E141" s="18"/>
      <c r="F141" s="17"/>
      <c r="G141" s="17"/>
    </row>
    <row r="142" spans="3:7" s="11" customFormat="1" ht="15.75" customHeight="1" x14ac:dyDescent="0.35">
      <c r="C142" s="20"/>
      <c r="D142" s="18"/>
      <c r="E142" s="18"/>
      <c r="F142" s="17"/>
      <c r="G142" s="17"/>
    </row>
    <row r="143" spans="3:7" s="11" customFormat="1" ht="15.75" customHeight="1" x14ac:dyDescent="0.35">
      <c r="C143" s="20"/>
      <c r="D143" s="18"/>
      <c r="E143" s="18"/>
      <c r="F143" s="17"/>
      <c r="G143" s="17"/>
    </row>
    <row r="144" spans="3:7" s="11" customFormat="1" ht="15.75" customHeight="1" x14ac:dyDescent="0.35">
      <c r="C144" s="20"/>
      <c r="D144" s="18"/>
      <c r="E144" s="18"/>
      <c r="F144" s="17"/>
      <c r="G144" s="17"/>
    </row>
    <row r="145" spans="3:7" s="11" customFormat="1" ht="15.75" customHeight="1" x14ac:dyDescent="0.35">
      <c r="C145" s="20"/>
      <c r="D145" s="18"/>
      <c r="E145" s="18"/>
      <c r="F145" s="17"/>
      <c r="G145" s="17"/>
    </row>
    <row r="146" spans="3:7" s="11" customFormat="1" ht="15.75" customHeight="1" x14ac:dyDescent="0.35">
      <c r="C146" s="20"/>
      <c r="D146" s="18"/>
      <c r="E146" s="18"/>
      <c r="F146" s="17"/>
      <c r="G146" s="17"/>
    </row>
    <row r="147" spans="3:7" s="11" customFormat="1" ht="15.75" customHeight="1" x14ac:dyDescent="0.35">
      <c r="C147" s="20"/>
      <c r="D147" s="18"/>
      <c r="E147" s="18"/>
      <c r="F147" s="17"/>
      <c r="G147" s="17"/>
    </row>
    <row r="148" spans="3:7" s="11" customFormat="1" ht="15.75" customHeight="1" x14ac:dyDescent="0.35">
      <c r="C148" s="20"/>
      <c r="D148" s="18"/>
      <c r="E148" s="18"/>
      <c r="F148" s="17"/>
      <c r="G148" s="17"/>
    </row>
    <row r="149" spans="3:7" s="11" customFormat="1" ht="15.75" customHeight="1" x14ac:dyDescent="0.35">
      <c r="C149" s="20"/>
      <c r="D149" s="18"/>
      <c r="E149" s="18"/>
      <c r="F149" s="17"/>
      <c r="G149" s="17"/>
    </row>
    <row r="150" spans="3:7" s="11" customFormat="1" ht="15.75" customHeight="1" x14ac:dyDescent="0.35">
      <c r="C150" s="20"/>
      <c r="D150" s="18"/>
      <c r="E150" s="18"/>
      <c r="F150" s="17"/>
      <c r="G150" s="17"/>
    </row>
    <row r="151" spans="3:7" s="11" customFormat="1" ht="15.75" customHeight="1" x14ac:dyDescent="0.35">
      <c r="C151" s="20"/>
      <c r="D151" s="18"/>
      <c r="E151" s="18"/>
      <c r="F151" s="17"/>
      <c r="G151" s="17"/>
    </row>
    <row r="152" spans="3:7" s="11" customFormat="1" ht="15.75" customHeight="1" x14ac:dyDescent="0.35">
      <c r="C152" s="20"/>
      <c r="D152" s="18"/>
      <c r="E152" s="18"/>
      <c r="F152" s="17"/>
      <c r="G152" s="17"/>
    </row>
    <row r="153" spans="3:7" s="11" customFormat="1" ht="15.75" customHeight="1" x14ac:dyDescent="0.35">
      <c r="C153" s="20"/>
      <c r="D153" s="18"/>
      <c r="E153" s="18"/>
      <c r="F153" s="17"/>
      <c r="G153" s="17"/>
    </row>
    <row r="154" spans="3:7" s="11" customFormat="1" ht="15.75" customHeight="1" x14ac:dyDescent="0.35">
      <c r="C154" s="20"/>
      <c r="D154" s="18"/>
      <c r="E154" s="18"/>
      <c r="F154" s="17"/>
      <c r="G154" s="17"/>
    </row>
    <row r="155" spans="3:7" s="11" customFormat="1" ht="15.75" customHeight="1" x14ac:dyDescent="0.35">
      <c r="C155" s="20"/>
      <c r="D155" s="18"/>
      <c r="E155" s="18"/>
      <c r="F155" s="17"/>
      <c r="G155" s="17"/>
    </row>
    <row r="156" spans="3:7" s="11" customFormat="1" ht="12" customHeight="1" x14ac:dyDescent="0.35">
      <c r="C156" s="20"/>
      <c r="D156" s="18"/>
      <c r="E156" s="18"/>
      <c r="F156" s="17"/>
      <c r="G156" s="17"/>
    </row>
    <row r="157" spans="3:7" s="11" customFormat="1" ht="12" customHeight="1" x14ac:dyDescent="0.35">
      <c r="C157" s="20"/>
      <c r="D157" s="18"/>
      <c r="E157" s="18"/>
      <c r="F157" s="17"/>
      <c r="G157" s="17"/>
    </row>
    <row r="158" spans="3:7" s="11" customFormat="1" ht="12" customHeight="1" x14ac:dyDescent="0.35">
      <c r="C158" s="20"/>
      <c r="D158" s="18"/>
      <c r="E158" s="18"/>
      <c r="F158" s="17"/>
      <c r="G158" s="17"/>
    </row>
    <row r="159" spans="3:7" s="11" customFormat="1" ht="12" customHeight="1" x14ac:dyDescent="0.35">
      <c r="C159" s="20"/>
      <c r="D159" s="18"/>
      <c r="E159" s="18"/>
      <c r="F159" s="17"/>
      <c r="G159" s="17"/>
    </row>
    <row r="160" spans="3:7" s="11" customFormat="1" ht="12" customHeight="1" x14ac:dyDescent="0.35">
      <c r="C160" s="20"/>
      <c r="D160" s="18"/>
      <c r="E160" s="18"/>
      <c r="F160" s="17"/>
      <c r="G160" s="17"/>
    </row>
    <row r="161" spans="3:7" s="11" customFormat="1" ht="12" customHeight="1" x14ac:dyDescent="0.35">
      <c r="C161" s="20"/>
      <c r="D161" s="18"/>
      <c r="E161" s="18"/>
      <c r="F161" s="17"/>
      <c r="G161" s="17"/>
    </row>
    <row r="162" spans="3:7" s="11" customFormat="1" ht="12" customHeight="1" x14ac:dyDescent="0.35">
      <c r="C162" s="20"/>
      <c r="D162" s="18"/>
      <c r="E162" s="18"/>
      <c r="F162" s="17"/>
      <c r="G162" s="17"/>
    </row>
    <row r="163" spans="3:7" s="11" customFormat="1" ht="12" customHeight="1" x14ac:dyDescent="0.35">
      <c r="C163" s="20"/>
      <c r="D163" s="18"/>
      <c r="E163" s="18"/>
      <c r="F163" s="17"/>
      <c r="G163" s="17"/>
    </row>
    <row r="164" spans="3:7" s="11" customFormat="1" ht="12" customHeight="1" x14ac:dyDescent="0.35">
      <c r="C164" s="20"/>
      <c r="D164" s="18"/>
      <c r="E164" s="18"/>
      <c r="F164" s="17"/>
      <c r="G164" s="17"/>
    </row>
    <row r="165" spans="3:7" s="11" customFormat="1" ht="12" customHeight="1" x14ac:dyDescent="0.35">
      <c r="C165" s="20"/>
      <c r="D165" s="18"/>
      <c r="E165" s="18"/>
      <c r="F165" s="17"/>
      <c r="G165" s="17"/>
    </row>
    <row r="166" spans="3:7" s="11" customFormat="1" ht="12" customHeight="1" x14ac:dyDescent="0.35">
      <c r="C166" s="20"/>
      <c r="D166" s="18"/>
      <c r="E166" s="18"/>
      <c r="F166" s="17"/>
      <c r="G166" s="17"/>
    </row>
    <row r="167" spans="3:7" s="11" customFormat="1" ht="12" customHeight="1" x14ac:dyDescent="0.35">
      <c r="C167" s="20"/>
      <c r="D167" s="18"/>
      <c r="E167" s="18"/>
      <c r="F167" s="17"/>
      <c r="G167" s="17"/>
    </row>
    <row r="168" spans="3:7" s="11" customFormat="1" ht="12" customHeight="1" x14ac:dyDescent="0.35">
      <c r="C168" s="20"/>
      <c r="D168" s="18"/>
      <c r="E168" s="18"/>
      <c r="F168" s="17"/>
      <c r="G168" s="17"/>
    </row>
    <row r="169" spans="3:7" s="11" customFormat="1" ht="12" customHeight="1" x14ac:dyDescent="0.35">
      <c r="C169" s="20"/>
      <c r="D169" s="18"/>
      <c r="E169" s="18"/>
      <c r="F169" s="17"/>
      <c r="G169" s="17"/>
    </row>
    <row r="170" spans="3:7" s="11" customFormat="1" ht="12" customHeight="1" x14ac:dyDescent="0.35">
      <c r="C170" s="20"/>
      <c r="D170" s="18"/>
      <c r="E170" s="18"/>
      <c r="F170" s="17"/>
      <c r="G170" s="17"/>
    </row>
    <row r="171" spans="3:7" s="11" customFormat="1" ht="12" customHeight="1" x14ac:dyDescent="0.35">
      <c r="C171" s="20"/>
      <c r="D171" s="18"/>
      <c r="E171" s="18"/>
      <c r="F171" s="17"/>
      <c r="G171" s="17"/>
    </row>
    <row r="172" spans="3:7" s="11" customFormat="1" ht="12" customHeight="1" x14ac:dyDescent="0.35">
      <c r="C172" s="20"/>
      <c r="D172" s="18"/>
      <c r="E172" s="18"/>
      <c r="F172" s="17"/>
      <c r="G172" s="17"/>
    </row>
    <row r="173" spans="3:7" s="11" customFormat="1" ht="12" customHeight="1" x14ac:dyDescent="0.35">
      <c r="C173" s="20"/>
      <c r="D173" s="18"/>
      <c r="E173" s="18"/>
      <c r="F173" s="17"/>
      <c r="G173" s="17"/>
    </row>
    <row r="174" spans="3:7" s="11" customFormat="1" ht="12" customHeight="1" x14ac:dyDescent="0.35">
      <c r="C174" s="20"/>
      <c r="D174" s="18"/>
      <c r="E174" s="18"/>
      <c r="F174" s="17"/>
      <c r="G174" s="17"/>
    </row>
    <row r="175" spans="3:7" s="11" customFormat="1" ht="12" customHeight="1" x14ac:dyDescent="0.35">
      <c r="C175" s="20"/>
      <c r="D175" s="18"/>
      <c r="E175" s="18"/>
      <c r="F175" s="17"/>
      <c r="G175" s="17"/>
    </row>
    <row r="176" spans="3:7" s="11" customFormat="1" ht="12" customHeight="1" x14ac:dyDescent="0.35">
      <c r="C176" s="20"/>
      <c r="D176" s="18"/>
      <c r="E176" s="18"/>
      <c r="F176" s="17"/>
      <c r="G176" s="17"/>
    </row>
    <row r="177" spans="3:7" s="11" customFormat="1" ht="12" customHeight="1" x14ac:dyDescent="0.35">
      <c r="C177" s="20"/>
      <c r="D177" s="18"/>
      <c r="E177" s="18"/>
      <c r="F177" s="17"/>
      <c r="G177" s="17"/>
    </row>
    <row r="178" spans="3:7" s="11" customFormat="1" ht="12" customHeight="1" x14ac:dyDescent="0.35">
      <c r="C178" s="20"/>
      <c r="D178" s="18"/>
      <c r="E178" s="18"/>
      <c r="F178" s="17"/>
      <c r="G178" s="17"/>
    </row>
    <row r="179" spans="3:7" s="11" customFormat="1" ht="12" customHeight="1" x14ac:dyDescent="0.35">
      <c r="C179" s="20"/>
      <c r="D179" s="18"/>
      <c r="E179" s="18"/>
      <c r="F179" s="17"/>
      <c r="G179" s="17"/>
    </row>
    <row r="180" spans="3:7" s="11" customFormat="1" ht="12" customHeight="1" x14ac:dyDescent="0.35">
      <c r="C180" s="20"/>
      <c r="D180" s="18"/>
      <c r="E180" s="18"/>
      <c r="F180" s="17"/>
      <c r="G180" s="17"/>
    </row>
    <row r="181" spans="3:7" s="11" customFormat="1" ht="12" customHeight="1" x14ac:dyDescent="0.35">
      <c r="C181" s="20"/>
      <c r="D181" s="18"/>
      <c r="E181" s="18"/>
      <c r="F181" s="17"/>
      <c r="G181" s="17"/>
    </row>
    <row r="182" spans="3:7" s="11" customFormat="1" ht="12" customHeight="1" x14ac:dyDescent="0.35">
      <c r="C182" s="20"/>
      <c r="D182" s="18"/>
      <c r="E182" s="18"/>
      <c r="F182" s="17"/>
      <c r="G182" s="17"/>
    </row>
    <row r="183" spans="3:7" s="11" customFormat="1" ht="12" customHeight="1" x14ac:dyDescent="0.35">
      <c r="C183" s="20"/>
      <c r="D183" s="18"/>
      <c r="E183" s="18"/>
      <c r="F183" s="17"/>
      <c r="G183" s="17"/>
    </row>
    <row r="184" spans="3:7" s="11" customFormat="1" ht="12" customHeight="1" x14ac:dyDescent="0.35">
      <c r="C184" s="20"/>
      <c r="D184" s="18"/>
      <c r="E184" s="18"/>
      <c r="F184" s="17"/>
      <c r="G184" s="17"/>
    </row>
    <row r="185" spans="3:7" ht="12" customHeight="1" x14ac:dyDescent="0.35"/>
    <row r="186" spans="3:7" ht="12" customHeight="1" x14ac:dyDescent="0.35"/>
    <row r="187" spans="3:7" ht="12" customHeight="1" x14ac:dyDescent="0.35"/>
    <row r="188" spans="3:7" ht="12" customHeight="1" x14ac:dyDescent="0.35"/>
    <row r="189" spans="3:7" ht="12" customHeight="1" x14ac:dyDescent="0.35"/>
    <row r="190" spans="3:7" ht="12" customHeight="1" x14ac:dyDescent="0.35"/>
    <row r="191" spans="3:7" ht="12" customHeight="1" x14ac:dyDescent="0.35"/>
    <row r="192" spans="3:7" ht="12" customHeight="1" x14ac:dyDescent="0.35"/>
    <row r="193" ht="12" customHeight="1" x14ac:dyDescent="0.35"/>
    <row r="194" ht="12" customHeight="1" x14ac:dyDescent="0.35"/>
    <row r="195" ht="12" customHeight="1" x14ac:dyDescent="0.35"/>
    <row r="196" ht="12" customHeight="1" x14ac:dyDescent="0.35"/>
    <row r="197" ht="12" customHeight="1" x14ac:dyDescent="0.35"/>
    <row r="198" ht="12" customHeight="1" x14ac:dyDescent="0.35"/>
    <row r="199" ht="12" customHeight="1" x14ac:dyDescent="0.35"/>
  </sheetData>
  <sheetProtection selectLockedCells="1"/>
  <dataConsolidate/>
  <mergeCells count="2">
    <mergeCell ref="D7:D8"/>
    <mergeCell ref="E7:E8"/>
  </mergeCells>
  <phoneticPr fontId="6" type="noConversion"/>
  <conditionalFormatting sqref="F13">
    <cfRule type="cellIs" dxfId="1" priority="1" stopIfTrue="1" operator="notEqual">
      <formula>"Standard"</formula>
    </cfRule>
  </conditionalFormatting>
  <conditionalFormatting sqref="F15:G19 F21:G30 F32:G36 F38:G44 F46:G62 F64:G83 F85:G90 F92:G93 F95:G95">
    <cfRule type="cellIs" dxfId="0" priority="4" stopIfTrue="1" operator="notEqual">
      <formula>"Standard"</formula>
    </cfRule>
  </conditionalFormatting>
  <dataValidations count="1">
    <dataValidation type="list" allowBlank="1" showInputMessage="1" showErrorMessage="1" promptTitle="Choix du blabla" prompt="choisisissez votre blabla" sqref="I16:I18" xr:uid="{AD553810-71E6-4E5C-9A7D-4430D06DED09}">
      <formula1>$M$14:$M$18</formula1>
    </dataValidation>
  </dataValidations>
  <printOptions horizontalCentered="1" verticalCentered="1"/>
  <pageMargins left="0.31496062992125984" right="0.31496062992125984" top="0" bottom="0" header="0.31496062992125984" footer="0.31496062992125984"/>
  <pageSetup paperSize="9" scale="34" orientation="landscape" horizontalDpi="360" verticalDpi="360" r:id="rId1"/>
  <ignoredErrors>
    <ignoredError sqref="G77" 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74">
        <x14:dataValidation type="list" allowBlank="1" showInputMessage="1" showErrorMessage="1" xr:uid="{2563699D-D2B6-4B18-B8EA-3EFC2208900F}">
          <x14:formula1>
            <xm:f>'Prix 45'!$B$167:$B$168</xm:f>
          </x14:formula1>
          <xm:sqref>D68</xm:sqref>
        </x14:dataValidation>
        <x14:dataValidation type="list" allowBlank="1" showInputMessage="1" showErrorMessage="1" xr:uid="{71807F83-275D-4EFE-82DA-F3210F73A955}">
          <x14:formula1>
            <xm:f>'Prix 45'!$B$152:$B$153</xm:f>
          </x14:formula1>
          <xm:sqref>D62</xm:sqref>
        </x14:dataValidation>
        <x14:dataValidation type="list" allowBlank="1" showInputMessage="1" showErrorMessage="1" xr:uid="{05CA427E-8889-4668-AF9A-63B9F5EFF32D}">
          <x14:formula1>
            <xm:f>'Prix 45'!$B$109:$B$110</xm:f>
          </x14:formula1>
          <xm:sqref>D49</xm:sqref>
        </x14:dataValidation>
        <x14:dataValidation type="list" allowBlank="1" showInputMessage="1" showErrorMessage="1" xr:uid="{B456D4E3-B435-4257-8760-17C523B7E90E}">
          <x14:formula1>
            <xm:f>'Prix 45'!$B$176:$B$177</xm:f>
          </x14:formula1>
          <xm:sqref>D71</xm:sqref>
        </x14:dataValidation>
        <x14:dataValidation type="list" allowBlank="1" showInputMessage="1" showErrorMessage="1" xr:uid="{4C860871-ADB2-465B-A035-D78A4B27DD57}">
          <x14:formula1>
            <xm:f>'Prix 45'!$B$234:$B$235</xm:f>
          </x14:formula1>
          <xm:sqref>D89</xm:sqref>
        </x14:dataValidation>
        <x14:dataValidation type="list" allowBlank="1" showInputMessage="1" showErrorMessage="1" xr:uid="{6EEE116D-E638-43D4-834E-76BD39523D09}">
          <x14:formula1>
            <xm:f>'Prix 45'!$B$216:$B$220</xm:f>
          </x14:formula1>
          <xm:sqref>D85</xm:sqref>
        </x14:dataValidation>
        <x14:dataValidation type="list" allowBlank="1" showInputMessage="1" showErrorMessage="1" xr:uid="{8D76A865-2A30-494F-866E-2DDAD2E329E0}">
          <x14:formula1>
            <xm:f>'Prix 45'!$B$3:$B$4</xm:f>
          </x14:formula1>
          <xm:sqref>D13</xm:sqref>
        </x14:dataValidation>
        <x14:dataValidation type="list" allowBlank="1" showInputMessage="1" showErrorMessage="1" xr:uid="{BE61382B-4DBA-4080-8DEB-3B50495E7D15}">
          <x14:formula1>
            <xm:f>'Prix 45'!$B$6:$B$7</xm:f>
          </x14:formula1>
          <xm:sqref>D15</xm:sqref>
        </x14:dataValidation>
        <x14:dataValidation type="list" allowBlank="1" showInputMessage="1" showErrorMessage="1" xr:uid="{8C89384D-83E7-4508-982C-926A147CBE99}">
          <x14:formula1>
            <xm:f>'Prix 45'!$B$9:$B$12</xm:f>
          </x14:formula1>
          <xm:sqref>D16</xm:sqref>
        </x14:dataValidation>
        <x14:dataValidation type="list" allowBlank="1" showInputMessage="1" showErrorMessage="1" xr:uid="{36E72062-91D8-4C1B-9B96-364F5383A21C}">
          <x14:formula1>
            <xm:f>'Prix 45'!$B$14:$B$16</xm:f>
          </x14:formula1>
          <xm:sqref>D17</xm:sqref>
        </x14:dataValidation>
        <x14:dataValidation type="list" allowBlank="1" showInputMessage="1" showErrorMessage="1" xr:uid="{E3113ADA-0413-46F7-9719-690BD8BD3605}">
          <x14:formula1>
            <xm:f>'Prix 45'!$B$22:$B$24</xm:f>
          </x14:formula1>
          <xm:sqref>D18</xm:sqref>
        </x14:dataValidation>
        <x14:dataValidation type="list" allowBlank="1" showInputMessage="1" showErrorMessage="1" xr:uid="{C677E0B4-86A8-4AC8-8A21-A64EB600BB1F}">
          <x14:formula1>
            <xm:f>'Prix 45'!$B$51:$B$52</xm:f>
          </x14:formula1>
          <xm:sqref>D27</xm:sqref>
        </x14:dataValidation>
        <x14:dataValidation type="list" allowBlank="1" showInputMessage="1" showErrorMessage="1" xr:uid="{7101475D-1BA9-447D-A9AE-36D0C7AD865A}">
          <x14:formula1>
            <xm:f>'Prix 45'!$B$18:$B$20</xm:f>
          </x14:formula1>
          <xm:sqref>D19</xm:sqref>
        </x14:dataValidation>
        <x14:dataValidation type="list" allowBlank="1" showInputMessage="1" showErrorMessage="1" xr:uid="{AD3D2A6A-1E32-4A2D-AE97-0B53F95063F8}">
          <x14:formula1>
            <xm:f>'Prix 45'!$B$26:$B$29</xm:f>
          </x14:formula1>
          <xm:sqref>D21</xm:sqref>
        </x14:dataValidation>
        <x14:dataValidation type="list" allowBlank="1" showInputMessage="1" showErrorMessage="1" xr:uid="{C7A9F91E-0CF4-4751-B940-E9459E50D760}">
          <x14:formula1>
            <xm:f>'Prix 45'!$B$47:$B$49</xm:f>
          </x14:formula1>
          <xm:sqref>D26</xm:sqref>
        </x14:dataValidation>
        <x14:dataValidation type="list" allowBlank="1" showInputMessage="1" showErrorMessage="1" xr:uid="{704AF161-ACE3-4561-B1C3-3FA97B62D90F}">
          <x14:formula1>
            <xm:f>'Prix 45'!$B$69:$B$70</xm:f>
          </x14:formula1>
          <xm:sqref>D34</xm:sqref>
        </x14:dataValidation>
        <x14:dataValidation type="list" allowBlank="1" showInputMessage="1" showErrorMessage="1" xr:uid="{B40FCBBE-92F6-4E1C-8863-1C5744B8C6CB}">
          <x14:formula1>
            <xm:f>'Prix 45'!$B$72:$B$73</xm:f>
          </x14:formula1>
          <xm:sqref>D35</xm:sqref>
        </x14:dataValidation>
        <x14:dataValidation type="list" allowBlank="1" showInputMessage="1" showErrorMessage="1" xr:uid="{043F8BC3-3A28-489D-8C94-0725E107DD30}">
          <x14:formula1>
            <xm:f>'Prix 45'!$B$75:$B$76</xm:f>
          </x14:formula1>
          <xm:sqref>D36</xm:sqref>
        </x14:dataValidation>
        <x14:dataValidation type="list" allowBlank="1" showInputMessage="1" showErrorMessage="1" xr:uid="{F8B5C5A6-CA40-407C-88CF-6A2C94295E98}">
          <x14:formula1>
            <xm:f>'Prix 45'!$B$93:$B$95</xm:f>
          </x14:formula1>
          <xm:sqref>D43</xm:sqref>
        </x14:dataValidation>
        <x14:dataValidation type="list" allowBlank="1" showInputMessage="1" showErrorMessage="1" xr:uid="{9345D530-D6E9-4293-9EA8-DAECA66143B0}">
          <x14:formula1>
            <xm:f>'Prix 45'!$B$97:$B$98</xm:f>
          </x14:formula1>
          <xm:sqref>D44</xm:sqref>
        </x14:dataValidation>
        <x14:dataValidation type="list" allowBlank="1" showInputMessage="1" showErrorMessage="1" xr:uid="{BB1FD5B7-9D49-44EB-AE55-7B32DBE2DA0F}">
          <x14:formula1>
            <xm:f>'Prix 45'!$B$90:$B$91</xm:f>
          </x14:formula1>
          <xm:sqref>D42</xm:sqref>
        </x14:dataValidation>
        <x14:dataValidation type="list" allowBlank="1" showInputMessage="1" showErrorMessage="1" xr:uid="{92044B08-C02B-4BFB-95F9-E06D1AA00F61}">
          <x14:formula1>
            <xm:f>'Prix 45'!$B$100:$B$101</xm:f>
          </x14:formula1>
          <xm:sqref>D46</xm:sqref>
        </x14:dataValidation>
        <x14:dataValidation type="list" allowBlank="1" showInputMessage="1" showErrorMessage="1" xr:uid="{D1E85D16-D5EA-4A11-96D2-71E7680D42BC}">
          <x14:formula1>
            <xm:f>'Prix 45'!$B$106:$B$107</xm:f>
          </x14:formula1>
          <xm:sqref>D48</xm:sqref>
        </x14:dataValidation>
        <x14:dataValidation type="list" allowBlank="1" showInputMessage="1" showErrorMessage="1" xr:uid="{6651D6E0-951E-4650-BB40-C2845A1680DF}">
          <x14:formula1>
            <xm:f>'Prix 45'!$B$112:$B$114</xm:f>
          </x14:formula1>
          <xm:sqref>D50</xm:sqref>
        </x14:dataValidation>
        <x14:dataValidation type="list" allowBlank="1" showInputMessage="1" showErrorMessage="1" xr:uid="{FE113777-32FE-4904-8A4B-9D4A6E6A751C}">
          <x14:formula1>
            <xm:f>'Prix 45'!$B$103:$B$104</xm:f>
          </x14:formula1>
          <xm:sqref>D47</xm:sqref>
        </x14:dataValidation>
        <x14:dataValidation type="list" allowBlank="1" showInputMessage="1" showErrorMessage="1" xr:uid="{3A53F973-172F-4A50-859D-BB6D14726898}">
          <x14:formula1>
            <xm:f>'Prix 45'!$B$116:$B$117</xm:f>
          </x14:formula1>
          <xm:sqref>D51</xm:sqref>
        </x14:dataValidation>
        <x14:dataValidation type="list" allowBlank="1" showInputMessage="1" showErrorMessage="1" xr:uid="{1619DA01-3E0F-4861-97D6-8EB335F6D613}">
          <x14:formula1>
            <xm:f>'Prix 45'!$B$133:$B$134</xm:f>
          </x14:formula1>
          <xm:sqref>D56</xm:sqref>
        </x14:dataValidation>
        <x14:dataValidation type="list" allowBlank="1" showInputMessage="1" showErrorMessage="1" xr:uid="{255E2E85-7B76-4E4D-B6D7-621E5901D4F6}">
          <x14:formula1>
            <xm:f>'Prix 45'!$B$119:$B$122</xm:f>
          </x14:formula1>
          <xm:sqref>D52</xm:sqref>
        </x14:dataValidation>
        <x14:dataValidation type="list" allowBlank="1" showInputMessage="1" showErrorMessage="1" xr:uid="{9B5D1A79-6160-42FF-92D9-84E63189B00D}">
          <x14:formula1>
            <xm:f>'Prix 45'!$B$136:$B$137</xm:f>
          </x14:formula1>
          <xm:sqref>D57</xm:sqref>
        </x14:dataValidation>
        <x14:dataValidation type="list" allowBlank="1" showInputMessage="1" showErrorMessage="1" xr:uid="{E45C230E-75BD-4DC6-B115-C4DD57654391}">
          <x14:formula1>
            <xm:f>'Prix 45'!$B$139:$B$141</xm:f>
          </x14:formula1>
          <xm:sqref>D58</xm:sqref>
        </x14:dataValidation>
        <x14:dataValidation type="list" allowBlank="1" showInputMessage="1" showErrorMessage="1" xr:uid="{5190DE4C-A8D5-4C04-AAEA-BF2AA49A1A74}">
          <x14:formula1>
            <xm:f>'Prix 45'!$B$143:$B$144</xm:f>
          </x14:formula1>
          <xm:sqref>D59</xm:sqref>
        </x14:dataValidation>
        <x14:dataValidation type="list" allowBlank="1" showInputMessage="1" showErrorMessage="1" xr:uid="{35E4204D-1D02-4B90-8EF7-39A16DC43749}">
          <x14:formula1>
            <xm:f>'Prix 45'!$B$146:$B$147</xm:f>
          </x14:formula1>
          <xm:sqref>D60</xm:sqref>
        </x14:dataValidation>
        <x14:dataValidation type="list" allowBlank="1" showInputMessage="1" showErrorMessage="1" xr:uid="{74CCFDD2-BB9F-4CCC-8DE3-3AA8F91A70E0}">
          <x14:formula1>
            <xm:f>'Prix 45'!$B$155:$B$156</xm:f>
          </x14:formula1>
          <xm:sqref>D64</xm:sqref>
        </x14:dataValidation>
        <x14:dataValidation type="list" allowBlank="1" showInputMessage="1" showErrorMessage="1" xr:uid="{51034B3B-EAA9-4DEF-B908-B435C5AF4B8B}">
          <x14:formula1>
            <xm:f>'Prix 45'!$B$161:$B$162</xm:f>
          </x14:formula1>
          <xm:sqref>D66</xm:sqref>
        </x14:dataValidation>
        <x14:dataValidation type="list" allowBlank="1" showInputMessage="1" showErrorMessage="1" xr:uid="{E66B8994-D754-4A1B-9BDC-3325B8B38F34}">
          <x14:formula1>
            <xm:f>'Prix 45'!$B$170:$B$171</xm:f>
          </x14:formula1>
          <xm:sqref>D69</xm:sqref>
        </x14:dataValidation>
        <x14:dataValidation type="list" allowBlank="1" showInputMessage="1" showErrorMessage="1" xr:uid="{21EBB0A4-0AF4-473C-A480-837217F49E3A}">
          <x14:formula1>
            <xm:f>'Prix 45'!$B$179:$B$180</xm:f>
          </x14:formula1>
          <xm:sqref>D72</xm:sqref>
        </x14:dataValidation>
        <x14:dataValidation type="list" allowBlank="1" showInputMessage="1" showErrorMessage="1" xr:uid="{3CA7E265-5E0F-4151-B848-8F73C167CB3F}">
          <x14:formula1>
            <xm:f>'Prix 45'!$B$182:$B$183</xm:f>
          </x14:formula1>
          <xm:sqref>D73</xm:sqref>
        </x14:dataValidation>
        <x14:dataValidation type="list" allowBlank="1" showInputMessage="1" showErrorMessage="1" xr:uid="{B3DEF8D1-2D9D-44E9-B5C4-649D0A4CAF7B}">
          <x14:formula1>
            <xm:f>'Prix 45'!$B$185:$B$186</xm:f>
          </x14:formula1>
          <xm:sqref>D74</xm:sqref>
        </x14:dataValidation>
        <x14:dataValidation type="list" allowBlank="1" showInputMessage="1" showErrorMessage="1" xr:uid="{BDC20DBB-C4F8-4F2A-9EF3-C157988825AF}">
          <x14:formula1>
            <xm:f>'Prix 45'!$B$206:$B$208</xm:f>
          </x14:formula1>
          <xm:sqref>D81</xm:sqref>
        </x14:dataValidation>
        <x14:dataValidation type="list" allowBlank="1" showInputMessage="1" showErrorMessage="1" xr:uid="{C0543B91-F67B-4725-B22C-885CA61FA403}">
          <x14:formula1>
            <xm:f>'Prix 45'!$B$210:$B$211</xm:f>
          </x14:formula1>
          <xm:sqref>D82</xm:sqref>
        </x14:dataValidation>
        <x14:dataValidation type="list" allowBlank="1" showInputMessage="1" showErrorMessage="1" xr:uid="{765988D2-FD06-4CFD-905C-D70D4AB08425}">
          <x14:formula1>
            <xm:f>'Prix 45'!$B$213:$B$214</xm:f>
          </x14:formula1>
          <xm:sqref>D83</xm:sqref>
        </x14:dataValidation>
        <x14:dataValidation type="list" allowBlank="1" showInputMessage="1" showErrorMessage="1" xr:uid="{10E31F16-13AA-4F8F-BC59-268BC30EC7EF}">
          <x14:formula1>
            <xm:f>'Prix 45'!$B$164:$B$165</xm:f>
          </x14:formula1>
          <xm:sqref>D67</xm:sqref>
        </x14:dataValidation>
        <x14:dataValidation type="list" allowBlank="1" showInputMessage="1" showErrorMessage="1" xr:uid="{1B56E615-4AFC-481D-9BBA-FB498C7CEA23}">
          <x14:formula1>
            <xm:f>'Prix 45'!$B$31:$B$33</xm:f>
          </x14:formula1>
          <xm:sqref>D22</xm:sqref>
        </x14:dataValidation>
        <x14:dataValidation type="list" allowBlank="1" showInputMessage="1" showErrorMessage="1" xr:uid="{EB2BCC81-3F87-43D7-9013-24C84283C310}">
          <x14:formula1>
            <xm:f>'Prix 45'!$B$35:$B$37</xm:f>
          </x14:formula1>
          <xm:sqref>D23</xm:sqref>
        </x14:dataValidation>
        <x14:dataValidation type="list" allowBlank="1" showInputMessage="1" showErrorMessage="1" xr:uid="{A7A10171-CD15-4B86-840D-D71B383CCD9C}">
          <x14:formula1>
            <xm:f>'Prix 45'!$B$39:$B$41</xm:f>
          </x14:formula1>
          <xm:sqref>D24</xm:sqref>
        </x14:dataValidation>
        <x14:dataValidation type="list" allowBlank="1" showInputMessage="1" showErrorMessage="1" xr:uid="{77E260A9-25E1-4E8C-9A18-F1063A9036B0}">
          <x14:formula1>
            <xm:f>'Prix 45'!$B$43:$B$45</xm:f>
          </x14:formula1>
          <xm:sqref>D25</xm:sqref>
        </x14:dataValidation>
        <x14:dataValidation type="list" allowBlank="1" showInputMessage="1" showErrorMessage="1" xr:uid="{8AE80E78-B162-4A6B-849D-72F9E04310EE}">
          <x14:formula1>
            <xm:f>'Prix 45'!$B$54:$B$55</xm:f>
          </x14:formula1>
          <xm:sqref>D28</xm:sqref>
        </x14:dataValidation>
        <x14:dataValidation type="list" allowBlank="1" showInputMessage="1" showErrorMessage="1" xr:uid="{69B1F8CF-62DA-4F8E-84C3-41152AE09A84}">
          <x14:formula1>
            <xm:f>'Prix 45'!$B$66:$B$67</xm:f>
          </x14:formula1>
          <xm:sqref>D33</xm:sqref>
        </x14:dataValidation>
        <x14:dataValidation type="list" allowBlank="1" showInputMessage="1" showErrorMessage="1" xr:uid="{4E27CE08-3E26-4988-8D54-0EF5C1317B40}">
          <x14:formula1>
            <xm:f>'Prix 45'!$B$57:$B$58</xm:f>
          </x14:formula1>
          <xm:sqref>D29</xm:sqref>
        </x14:dataValidation>
        <x14:dataValidation type="list" allowBlank="1" showInputMessage="1" showErrorMessage="1" xr:uid="{F2FDC912-6DCF-4D24-B8DA-D8A208E91599}">
          <x14:formula1>
            <xm:f>'Prix 45'!$B$60:$B$61</xm:f>
          </x14:formula1>
          <xm:sqref>D30</xm:sqref>
        </x14:dataValidation>
        <x14:dataValidation type="list" allowBlank="1" showInputMessage="1" showErrorMessage="1" xr:uid="{E8D255DE-F765-4B64-BC5B-E10DF4330554}">
          <x14:formula1>
            <xm:f>'Prix 45'!$B$63:$B$64</xm:f>
          </x14:formula1>
          <xm:sqref>D32</xm:sqref>
        </x14:dataValidation>
        <x14:dataValidation type="list" allowBlank="1" showInputMessage="1" showErrorMessage="1" xr:uid="{2E959762-984C-4B86-AEDF-5C87F179AAFE}">
          <x14:formula1>
            <xm:f>'Prix 45'!$B$78:$B$79</xm:f>
          </x14:formula1>
          <xm:sqref>D38</xm:sqref>
        </x14:dataValidation>
        <x14:dataValidation type="list" allowBlank="1" showInputMessage="1" showErrorMessage="1" xr:uid="{0B874219-277A-4612-B55B-369F0C2395E1}">
          <x14:formula1>
            <xm:f>'Prix 45'!$B$84:$B$85</xm:f>
          </x14:formula1>
          <xm:sqref>D40</xm:sqref>
        </x14:dataValidation>
        <x14:dataValidation type="list" allowBlank="1" showInputMessage="1" showErrorMessage="1" xr:uid="{7943DC33-810B-462D-8D05-CD6FF16AD7C3}">
          <x14:formula1>
            <xm:f>'Prix 45'!$B$87:$B$88</xm:f>
          </x14:formula1>
          <xm:sqref>D41</xm:sqref>
        </x14:dataValidation>
        <x14:dataValidation type="list" allowBlank="1" showInputMessage="1" showErrorMessage="1" xr:uid="{61142F69-5479-4984-9C39-D0754F2D37C9}">
          <x14:formula1>
            <xm:f>'Prix 45'!$B$149:$B$150</xm:f>
          </x14:formula1>
          <xm:sqref>D61</xm:sqref>
        </x14:dataValidation>
        <x14:dataValidation type="list" allowBlank="1" showInputMessage="1" showErrorMessage="1" xr:uid="{788D6869-A75C-4DE3-9068-EC45E99F5738}">
          <x14:formula1>
            <xm:f>'Prix 45'!$B$188:$B$189</xm:f>
          </x14:formula1>
          <xm:sqref>D75</xm:sqref>
        </x14:dataValidation>
        <x14:dataValidation type="list" allowBlank="1" showInputMessage="1" showErrorMessage="1" xr:uid="{035AB51F-CAE7-4526-A01E-710BEA2998D7}">
          <x14:formula1>
            <xm:f>'Prix 45'!$B$191:$B$192</xm:f>
          </x14:formula1>
          <xm:sqref>D76</xm:sqref>
        </x14:dataValidation>
        <x14:dataValidation type="list" allowBlank="1" showInputMessage="1" showErrorMessage="1" xr:uid="{BB4ED724-1302-4E88-BC39-3258430AF0D4}">
          <x14:formula1>
            <xm:f>'Prix 45'!$B$194:$B$195</xm:f>
          </x14:formula1>
          <xm:sqref>D77</xm:sqref>
        </x14:dataValidation>
        <x14:dataValidation type="list" allowBlank="1" showInputMessage="1" showErrorMessage="1" xr:uid="{7A4BAB8B-FD6A-4E2B-AB54-B06DE10C6C19}">
          <x14:formula1>
            <xm:f>'Prix 45'!$B$197:$B$198</xm:f>
          </x14:formula1>
          <xm:sqref>D78</xm:sqref>
        </x14:dataValidation>
        <x14:dataValidation type="list" allowBlank="1" showInputMessage="1" showErrorMessage="1" xr:uid="{5E33D5A3-1CA0-498D-AD48-032645FDB165}">
          <x14:formula1>
            <xm:f>'Prix 45'!$B$200:$B$201</xm:f>
          </x14:formula1>
          <xm:sqref>D79</xm:sqref>
        </x14:dataValidation>
        <x14:dataValidation type="list" allowBlank="1" showInputMessage="1" showErrorMessage="1" xr:uid="{4961BDDC-E794-43CF-88A1-EDCAF73D6D2B}">
          <x14:formula1>
            <xm:f>'Prix 45'!$B$203:$B$204</xm:f>
          </x14:formula1>
          <xm:sqref>D80</xm:sqref>
        </x14:dataValidation>
        <x14:dataValidation type="list" allowBlank="1" showInputMessage="1" showErrorMessage="1" xr:uid="{7F5B6D07-0552-4834-859A-1EE448F5CB8E}">
          <x14:formula1>
            <xm:f>'Prix 45'!$B$173:$B$174</xm:f>
          </x14:formula1>
          <xm:sqref>D70</xm:sqref>
        </x14:dataValidation>
        <x14:dataValidation type="list" allowBlank="1" showInputMessage="1" showErrorMessage="1" xr:uid="{25A3362C-0027-4850-BDD2-4C495E373D51}">
          <x14:formula1>
            <xm:f>'Prix 45'!$B$252:$B$254</xm:f>
          </x14:formula1>
          <xm:sqref>D95</xm:sqref>
        </x14:dataValidation>
        <x14:dataValidation type="list" allowBlank="1" showInputMessage="1" showErrorMessage="1" xr:uid="{0DE8CD57-B83F-4288-B1BC-5306090A6465}">
          <x14:formula1>
            <xm:f>'Prix 45'!$B$246:$B$247</xm:f>
          </x14:formula1>
          <xm:sqref>D92</xm:sqref>
        </x14:dataValidation>
        <x14:dataValidation type="list" allowBlank="1" showInputMessage="1" showErrorMessage="1" xr:uid="{D9B0A4B7-685D-4A0C-89A4-1EDA0A22C94F}">
          <x14:formula1>
            <xm:f>'Prix 45'!$B$249:$B$250</xm:f>
          </x14:formula1>
          <xm:sqref>D93</xm:sqref>
        </x14:dataValidation>
        <x14:dataValidation type="list" allowBlank="1" showInputMessage="1" showErrorMessage="1" xr:uid="{700A739F-D0F2-406F-913F-FD583ACD9F38}">
          <x14:formula1>
            <xm:f>'Prix 45'!$B$231:$B$232</xm:f>
          </x14:formula1>
          <xm:sqref>D88</xm:sqref>
        </x14:dataValidation>
        <x14:dataValidation type="list" allowBlank="1" showInputMessage="1" showErrorMessage="1" xr:uid="{076146E5-92E3-48B9-813D-0C1025DCC0BD}">
          <x14:formula1>
            <xm:f>'Prix 45'!$B$228:$B$229</xm:f>
          </x14:formula1>
          <xm:sqref>D87</xm:sqref>
        </x14:dataValidation>
        <x14:dataValidation type="list" allowBlank="1" showInputMessage="1" showErrorMessage="1" xr:uid="{47CFEC53-E4A3-40CE-8A9D-8A29B9CED64E}">
          <x14:formula1>
            <xm:f>'Prix 45'!$B$124:$B$125</xm:f>
          </x14:formula1>
          <xm:sqref>D53</xm:sqref>
        </x14:dataValidation>
        <x14:dataValidation type="list" allowBlank="1" showInputMessage="1" showErrorMessage="1" xr:uid="{7D2FE5F7-74DB-45F3-A352-F0EE4C268400}">
          <x14:formula1>
            <xm:f>'Prix 45'!$B$127:$B$128</xm:f>
          </x14:formula1>
          <xm:sqref>D54</xm:sqref>
        </x14:dataValidation>
        <x14:dataValidation type="list" allowBlank="1" showInputMessage="1" showErrorMessage="1" xr:uid="{84A6F7B5-C95D-476B-9B80-5FE6FBFE198B}">
          <x14:formula1>
            <xm:f>'Prix 45'!$B$130:$B$131</xm:f>
          </x14:formula1>
          <xm:sqref>D55</xm:sqref>
        </x14:dataValidation>
        <x14:dataValidation type="list" allowBlank="1" showInputMessage="1" showErrorMessage="1" xr:uid="{ACA3AE5C-BCD0-4012-94F3-F9E72E4A02EA}">
          <x14:formula1>
            <xm:f>'Prix 45'!$B$222:$B$223</xm:f>
          </x14:formula1>
          <xm:sqref>D86</xm:sqref>
        </x14:dataValidation>
        <x14:dataValidation type="list" allowBlank="1" showInputMessage="1" showErrorMessage="1" xr:uid="{16C73741-EB63-4153-87DD-58CD44799D74}">
          <x14:formula1>
            <xm:f>'Prix 45'!$B$81:$B$82</xm:f>
          </x14:formula1>
          <xm:sqref>D39</xm:sqref>
        </x14:dataValidation>
        <x14:dataValidation type="list" allowBlank="1" showInputMessage="1" showErrorMessage="1" xr:uid="{866F03EF-06B3-4BAA-924D-9640C35E53FC}">
          <x14:formula1>
            <xm:f>'Prix 45'!$B$158:$B$159</xm:f>
          </x14:formula1>
          <xm:sqref>D65</xm:sqref>
        </x14:dataValidation>
        <x14:dataValidation type="list" allowBlank="1" showInputMessage="1" showErrorMessage="1" xr:uid="{F0121DCE-9439-4DA7-8F69-6D2832FFDF2B}">
          <x14:formula1>
            <xm:f>'Prix 45'!$B$237:$B$238</xm:f>
          </x14:formula1>
          <xm:sqref>D90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27AC9-9EFB-45DD-BE7D-9499344F0351}">
  <sheetPr>
    <tabColor rgb="FFFF0000"/>
  </sheetPr>
  <dimension ref="A1:K267"/>
  <sheetViews>
    <sheetView showFormulas="1" tabSelected="1" topLeftCell="C1" zoomScale="108" zoomScaleNormal="108" workbookViewId="0">
      <selection activeCell="I1" sqref="A1:XFD1048576"/>
    </sheetView>
  </sheetViews>
  <sheetFormatPr baseColWidth="10" defaultRowHeight="14.5" x14ac:dyDescent="0.35"/>
  <cols>
    <col min="1" max="1" width="43.6328125" bestFit="1" customWidth="1"/>
    <col min="2" max="2" width="99.6328125" bestFit="1" customWidth="1"/>
    <col min="3" max="3" width="11.36328125" style="16"/>
    <col min="4" max="4" width="5.81640625" style="43" bestFit="1" customWidth="1"/>
    <col min="5" max="5" width="9.1796875" style="44" bestFit="1" customWidth="1"/>
    <col min="6" max="6" width="16.453125" customWidth="1"/>
    <col min="7" max="7" width="10.81640625" style="16"/>
  </cols>
  <sheetData>
    <row r="1" spans="1:11" x14ac:dyDescent="0.35">
      <c r="C1" s="16" t="s">
        <v>304</v>
      </c>
      <c r="E1" s="16" t="s">
        <v>305</v>
      </c>
      <c r="F1" s="42"/>
      <c r="G1" s="16">
        <v>2021</v>
      </c>
      <c r="H1">
        <v>2022</v>
      </c>
      <c r="I1" s="41" t="s">
        <v>296</v>
      </c>
      <c r="K1" s="41">
        <v>2023</v>
      </c>
    </row>
    <row r="2" spans="1:11" x14ac:dyDescent="0.35">
      <c r="C2" s="16">
        <v>0</v>
      </c>
      <c r="E2" s="16"/>
      <c r="F2" s="42"/>
    </row>
    <row r="3" spans="1:11" x14ac:dyDescent="0.35">
      <c r="A3" t="s">
        <v>17</v>
      </c>
      <c r="B3" t="s">
        <v>18</v>
      </c>
      <c r="C3" s="16" t="s">
        <v>7</v>
      </c>
      <c r="E3" s="16" t="s">
        <v>7</v>
      </c>
      <c r="F3" s="42"/>
      <c r="G3" s="16" t="s">
        <v>7</v>
      </c>
      <c r="H3" t="s">
        <v>7</v>
      </c>
      <c r="I3" t="str">
        <f t="shared" ref="I3:I66" si="0">IF(ISNUMBER(H3),H3*1.06,H3)</f>
        <v>Standard</v>
      </c>
      <c r="K3" t="str">
        <f>IF(ISNUMBER(H3),H3*1.15,H3)</f>
        <v>Standard</v>
      </c>
    </row>
    <row r="4" spans="1:11" x14ac:dyDescent="0.35">
      <c r="B4" t="s">
        <v>19</v>
      </c>
      <c r="C4" s="16" t="s">
        <v>36</v>
      </c>
      <c r="E4" s="16" t="s">
        <v>36</v>
      </c>
      <c r="F4" s="42"/>
      <c r="G4" s="16" t="s">
        <v>36</v>
      </c>
      <c r="H4" t="s">
        <v>36</v>
      </c>
      <c r="I4" t="str">
        <f t="shared" si="0"/>
        <v>Offert</v>
      </c>
      <c r="K4" t="str">
        <f t="shared" ref="K4:K5" si="1">IF(ISNUMBER(H4),H4*1.15,H4)</f>
        <v>Offert</v>
      </c>
    </row>
    <row r="5" spans="1:11" x14ac:dyDescent="0.35">
      <c r="C5" s="16">
        <v>0</v>
      </c>
      <c r="E5" s="16">
        <v>0</v>
      </c>
      <c r="F5" s="42"/>
      <c r="H5">
        <v>0</v>
      </c>
      <c r="I5">
        <f t="shared" si="0"/>
        <v>0</v>
      </c>
      <c r="K5">
        <f t="shared" si="1"/>
        <v>0</v>
      </c>
    </row>
    <row r="6" spans="1:11" x14ac:dyDescent="0.35">
      <c r="A6" t="s">
        <v>71</v>
      </c>
      <c r="B6" t="s">
        <v>72</v>
      </c>
      <c r="C6" s="16" t="s">
        <v>7</v>
      </c>
      <c r="E6" s="16" t="s">
        <v>7</v>
      </c>
      <c r="F6" s="42"/>
      <c r="G6" s="16" t="s">
        <v>7</v>
      </c>
      <c r="H6" t="s">
        <v>7</v>
      </c>
      <c r="I6" t="str">
        <f t="shared" si="0"/>
        <v>Standard</v>
      </c>
      <c r="K6" t="str">
        <f>IF(ISNUMBER(H6),H6*1.15,H6)</f>
        <v>Standard</v>
      </c>
    </row>
    <row r="7" spans="1:11" x14ac:dyDescent="0.35">
      <c r="B7" t="s">
        <v>73</v>
      </c>
      <c r="C7" s="16">
        <v>3756</v>
      </c>
      <c r="D7" s="43">
        <v>3756</v>
      </c>
      <c r="E7" s="16">
        <v>3683.6</v>
      </c>
      <c r="F7" s="45"/>
      <c r="G7" s="16">
        <v>2945</v>
      </c>
      <c r="H7">
        <v>3121.7000000000003</v>
      </c>
      <c r="I7">
        <f t="shared" si="0"/>
        <v>3309.0020000000004</v>
      </c>
      <c r="J7">
        <v>3683.6</v>
      </c>
      <c r="K7">
        <f>IF(ISNUMBER(J7),J7,I7)</f>
        <v>3683.6</v>
      </c>
    </row>
    <row r="8" spans="1:11" x14ac:dyDescent="0.35">
      <c r="C8" s="16">
        <v>0</v>
      </c>
      <c r="E8" s="16">
        <v>0</v>
      </c>
      <c r="F8" s="42"/>
      <c r="H8">
        <v>0</v>
      </c>
      <c r="I8">
        <f t="shared" si="0"/>
        <v>0</v>
      </c>
      <c r="K8">
        <f t="shared" ref="K8:K71" si="2">IF(ISNUMBER(J8),J8,I8)</f>
        <v>0</v>
      </c>
    </row>
    <row r="9" spans="1:11" x14ac:dyDescent="0.35">
      <c r="A9" t="s">
        <v>91</v>
      </c>
      <c r="B9" t="s">
        <v>92</v>
      </c>
      <c r="C9" s="16" t="s">
        <v>7</v>
      </c>
      <c r="E9" s="16" t="s">
        <v>7</v>
      </c>
      <c r="F9" s="42"/>
      <c r="G9" s="16" t="s">
        <v>7</v>
      </c>
      <c r="H9" t="s">
        <v>7</v>
      </c>
      <c r="I9" t="str">
        <f t="shared" si="0"/>
        <v>Standard</v>
      </c>
      <c r="K9" t="str">
        <f t="shared" si="2"/>
        <v>Standard</v>
      </c>
    </row>
    <row r="10" spans="1:11" x14ac:dyDescent="0.35">
      <c r="B10" t="s">
        <v>93</v>
      </c>
      <c r="C10" s="16">
        <v>4237</v>
      </c>
      <c r="D10" s="43">
        <v>4237</v>
      </c>
      <c r="E10" s="16">
        <v>4036</v>
      </c>
      <c r="F10" s="42"/>
      <c r="G10" s="16">
        <v>3400</v>
      </c>
      <c r="H10">
        <v>3604</v>
      </c>
      <c r="I10">
        <f t="shared" si="0"/>
        <v>3820.2400000000002</v>
      </c>
      <c r="J10">
        <v>4036</v>
      </c>
      <c r="K10">
        <f t="shared" si="2"/>
        <v>4036</v>
      </c>
    </row>
    <row r="11" spans="1:11" x14ac:dyDescent="0.35">
      <c r="C11" s="16">
        <v>0</v>
      </c>
      <c r="E11" s="16">
        <v>5056.2</v>
      </c>
      <c r="F11" s="42"/>
      <c r="G11" s="16">
        <f>3750*1.2</f>
        <v>4500</v>
      </c>
      <c r="H11">
        <v>4770</v>
      </c>
      <c r="I11">
        <f t="shared" si="0"/>
        <v>5056.2</v>
      </c>
      <c r="K11">
        <f t="shared" si="2"/>
        <v>5056.2</v>
      </c>
    </row>
    <row r="12" spans="1:11" x14ac:dyDescent="0.35">
      <c r="B12" t="s">
        <v>94</v>
      </c>
      <c r="C12" s="16">
        <v>7850</v>
      </c>
      <c r="D12" s="43">
        <v>7850</v>
      </c>
      <c r="E12" s="16">
        <v>7580</v>
      </c>
      <c r="F12" s="42"/>
      <c r="G12" s="16">
        <v>6385</v>
      </c>
      <c r="H12">
        <v>6768.1</v>
      </c>
      <c r="I12">
        <f t="shared" si="0"/>
        <v>7174.1860000000006</v>
      </c>
      <c r="J12">
        <v>7580</v>
      </c>
      <c r="K12">
        <f t="shared" si="2"/>
        <v>7580</v>
      </c>
    </row>
    <row r="13" spans="1:11" x14ac:dyDescent="0.35">
      <c r="C13" s="16">
        <v>0</v>
      </c>
      <c r="E13" s="16">
        <v>0</v>
      </c>
      <c r="F13" s="42"/>
      <c r="H13">
        <v>0</v>
      </c>
      <c r="I13">
        <f t="shared" si="0"/>
        <v>0</v>
      </c>
      <c r="K13">
        <f t="shared" si="2"/>
        <v>0</v>
      </c>
    </row>
    <row r="14" spans="1:11" x14ac:dyDescent="0.35">
      <c r="A14" t="s">
        <v>75</v>
      </c>
      <c r="B14" t="s">
        <v>76</v>
      </c>
      <c r="C14" s="16" t="s">
        <v>7</v>
      </c>
      <c r="E14" s="16" t="s">
        <v>7</v>
      </c>
      <c r="F14" s="42"/>
      <c r="G14" s="16" t="s">
        <v>7</v>
      </c>
      <c r="H14" t="s">
        <v>7</v>
      </c>
      <c r="I14" t="str">
        <f t="shared" si="0"/>
        <v>Standard</v>
      </c>
      <c r="K14" t="str">
        <f t="shared" si="2"/>
        <v>Standard</v>
      </c>
    </row>
    <row r="15" spans="1:11" x14ac:dyDescent="0.35">
      <c r="B15" t="s">
        <v>77</v>
      </c>
      <c r="C15" s="16">
        <v>4537</v>
      </c>
      <c r="D15" s="43">
        <v>4537</v>
      </c>
      <c r="E15" s="16">
        <v>4321.3999999999996</v>
      </c>
      <c r="F15" s="42"/>
      <c r="G15" s="16">
        <v>3640</v>
      </c>
      <c r="H15">
        <v>3858.4</v>
      </c>
      <c r="I15">
        <f t="shared" si="0"/>
        <v>4089.9040000000005</v>
      </c>
      <c r="J15">
        <v>4321.3999999999996</v>
      </c>
      <c r="K15">
        <f t="shared" si="2"/>
        <v>4321.3999999999996</v>
      </c>
    </row>
    <row r="16" spans="1:11" x14ac:dyDescent="0.35">
      <c r="B16" t="s">
        <v>78</v>
      </c>
      <c r="C16" s="16" t="s">
        <v>8</v>
      </c>
      <c r="E16" s="16" t="s">
        <v>8</v>
      </c>
      <c r="F16" s="42"/>
      <c r="G16" s="16" t="s">
        <v>8</v>
      </c>
      <c r="H16" t="s">
        <v>8</v>
      </c>
      <c r="I16" t="str">
        <f t="shared" si="0"/>
        <v>Sur devis</v>
      </c>
      <c r="K16" t="str">
        <f t="shared" si="2"/>
        <v>Sur devis</v>
      </c>
    </row>
    <row r="17" spans="1:11" x14ac:dyDescent="0.35">
      <c r="C17" s="16">
        <v>0</v>
      </c>
      <c r="E17" s="16">
        <v>0</v>
      </c>
      <c r="F17" s="42"/>
      <c r="H17">
        <v>0</v>
      </c>
      <c r="I17">
        <f t="shared" si="0"/>
        <v>0</v>
      </c>
      <c r="K17">
        <f t="shared" si="2"/>
        <v>0</v>
      </c>
    </row>
    <row r="18" spans="1:11" x14ac:dyDescent="0.35">
      <c r="A18" t="s">
        <v>16</v>
      </c>
      <c r="B18" t="s">
        <v>74</v>
      </c>
      <c r="C18" s="16" t="s">
        <v>7</v>
      </c>
      <c r="E18" s="16" t="s">
        <v>7</v>
      </c>
      <c r="F18" s="42"/>
      <c r="G18" s="16" t="s">
        <v>7</v>
      </c>
      <c r="H18" t="s">
        <v>7</v>
      </c>
      <c r="I18" t="str">
        <f t="shared" si="0"/>
        <v>Standard</v>
      </c>
      <c r="K18" t="str">
        <f t="shared" si="2"/>
        <v>Standard</v>
      </c>
    </row>
    <row r="19" spans="1:11" x14ac:dyDescent="0.35">
      <c r="B19" t="s">
        <v>95</v>
      </c>
      <c r="C19" s="16">
        <v>1726</v>
      </c>
      <c r="D19" s="43">
        <v>1726</v>
      </c>
      <c r="E19" s="16">
        <v>1644.27</v>
      </c>
      <c r="F19" s="42"/>
      <c r="G19" s="16">
        <v>1385</v>
      </c>
      <c r="H19">
        <v>1468.1000000000001</v>
      </c>
      <c r="I19">
        <f t="shared" si="0"/>
        <v>1556.1860000000001</v>
      </c>
      <c r="J19">
        <v>1644.27</v>
      </c>
      <c r="K19">
        <f t="shared" si="2"/>
        <v>1644.27</v>
      </c>
    </row>
    <row r="20" spans="1:11" x14ac:dyDescent="0.35">
      <c r="B20" t="s">
        <v>79</v>
      </c>
      <c r="C20" s="16" t="s">
        <v>8</v>
      </c>
      <c r="E20" s="16" t="s">
        <v>8</v>
      </c>
      <c r="F20" s="42"/>
      <c r="G20" s="16" t="s">
        <v>8</v>
      </c>
      <c r="H20" t="s">
        <v>8</v>
      </c>
      <c r="I20" t="str">
        <f t="shared" si="0"/>
        <v>Sur devis</v>
      </c>
      <c r="K20" t="str">
        <f t="shared" si="2"/>
        <v>Sur devis</v>
      </c>
    </row>
    <row r="21" spans="1:11" x14ac:dyDescent="0.35">
      <c r="C21" s="16">
        <v>0</v>
      </c>
      <c r="E21" s="16">
        <v>0</v>
      </c>
      <c r="F21" s="42"/>
      <c r="H21">
        <v>0</v>
      </c>
      <c r="I21">
        <f t="shared" si="0"/>
        <v>0</v>
      </c>
      <c r="K21">
        <f t="shared" si="2"/>
        <v>0</v>
      </c>
    </row>
    <row r="22" spans="1:11" x14ac:dyDescent="0.35">
      <c r="A22" s="32" t="s">
        <v>3</v>
      </c>
      <c r="B22" t="s">
        <v>90</v>
      </c>
      <c r="C22" s="16" t="s">
        <v>7</v>
      </c>
      <c r="E22" s="16" t="s">
        <v>7</v>
      </c>
      <c r="F22" s="42"/>
      <c r="G22" s="16" t="s">
        <v>7</v>
      </c>
      <c r="H22" t="s">
        <v>7</v>
      </c>
      <c r="I22" t="str">
        <f t="shared" si="0"/>
        <v>Standard</v>
      </c>
      <c r="K22" t="str">
        <f t="shared" si="2"/>
        <v>Standard</v>
      </c>
    </row>
    <row r="23" spans="1:11" x14ac:dyDescent="0.35">
      <c r="B23" t="s">
        <v>69</v>
      </c>
      <c r="C23" s="16">
        <v>6078</v>
      </c>
      <c r="D23" s="43">
        <v>6078</v>
      </c>
      <c r="E23" s="16">
        <v>6077</v>
      </c>
      <c r="F23" s="42"/>
      <c r="G23" s="16">
        <v>4859</v>
      </c>
      <c r="H23">
        <v>5150.54</v>
      </c>
      <c r="I23">
        <f t="shared" si="0"/>
        <v>5459.5724</v>
      </c>
      <c r="J23">
        <v>6077</v>
      </c>
      <c r="K23">
        <f t="shared" si="2"/>
        <v>6077</v>
      </c>
    </row>
    <row r="24" spans="1:11" x14ac:dyDescent="0.35">
      <c r="B24" t="s">
        <v>70</v>
      </c>
      <c r="C24" s="16" t="s">
        <v>8</v>
      </c>
      <c r="E24" s="16" t="s">
        <v>8</v>
      </c>
      <c r="F24" s="42"/>
      <c r="G24" s="16" t="s">
        <v>8</v>
      </c>
      <c r="H24" t="s">
        <v>8</v>
      </c>
      <c r="I24" t="str">
        <f t="shared" si="0"/>
        <v>Sur devis</v>
      </c>
      <c r="K24" t="str">
        <f t="shared" si="2"/>
        <v>Sur devis</v>
      </c>
    </row>
    <row r="25" spans="1:11" x14ac:dyDescent="0.35">
      <c r="C25" s="16">
        <v>0</v>
      </c>
      <c r="E25" s="16">
        <v>0</v>
      </c>
      <c r="F25" s="42"/>
      <c r="H25">
        <v>0</v>
      </c>
      <c r="I25">
        <f t="shared" si="0"/>
        <v>0</v>
      </c>
      <c r="K25">
        <f t="shared" si="2"/>
        <v>0</v>
      </c>
    </row>
    <row r="26" spans="1:11" x14ac:dyDescent="0.35">
      <c r="A26" t="s">
        <v>207</v>
      </c>
      <c r="B26" t="s">
        <v>105</v>
      </c>
      <c r="C26" s="16" t="s">
        <v>7</v>
      </c>
      <c r="E26" s="16" t="s">
        <v>7</v>
      </c>
      <c r="F26" s="42"/>
      <c r="G26" s="16" t="s">
        <v>7</v>
      </c>
      <c r="H26" t="s">
        <v>7</v>
      </c>
      <c r="I26" t="str">
        <f t="shared" si="0"/>
        <v>Standard</v>
      </c>
      <c r="K26" t="str">
        <f t="shared" si="2"/>
        <v>Standard</v>
      </c>
    </row>
    <row r="27" spans="1:11" x14ac:dyDescent="0.35">
      <c r="B27" t="s">
        <v>96</v>
      </c>
      <c r="C27" s="16">
        <v>2998</v>
      </c>
      <c r="D27" s="43">
        <v>2998</v>
      </c>
      <c r="E27" s="16">
        <v>2849.28</v>
      </c>
      <c r="F27" s="42"/>
      <c r="G27" s="16">
        <v>2400</v>
      </c>
      <c r="H27">
        <v>2544</v>
      </c>
      <c r="I27">
        <f t="shared" si="0"/>
        <v>2696.6400000000003</v>
      </c>
      <c r="J27">
        <v>2849.28</v>
      </c>
      <c r="K27">
        <f t="shared" si="2"/>
        <v>2849.28</v>
      </c>
    </row>
    <row r="28" spans="1:11" x14ac:dyDescent="0.35">
      <c r="B28" t="s">
        <v>103</v>
      </c>
      <c r="C28" s="16">
        <v>34210</v>
      </c>
      <c r="D28" s="43">
        <v>34210</v>
      </c>
      <c r="E28" s="16">
        <v>33540.75</v>
      </c>
      <c r="F28" s="42"/>
      <c r="G28" s="16">
        <v>28252</v>
      </c>
      <c r="H28">
        <v>29947.120000000003</v>
      </c>
      <c r="I28">
        <f t="shared" si="0"/>
        <v>31743.947200000006</v>
      </c>
      <c r="J28">
        <v>33540.75</v>
      </c>
      <c r="K28">
        <f t="shared" si="2"/>
        <v>33540.75</v>
      </c>
    </row>
    <row r="29" spans="1:11" x14ac:dyDescent="0.35">
      <c r="C29" s="16">
        <v>45728</v>
      </c>
      <c r="D29" s="43">
        <v>45728</v>
      </c>
      <c r="E29" s="16">
        <v>43550.735999999997</v>
      </c>
      <c r="F29" s="42"/>
      <c r="G29" s="16">
        <v>38760</v>
      </c>
      <c r="H29">
        <v>41085.599999999999</v>
      </c>
      <c r="I29">
        <f t="shared" si="0"/>
        <v>43550.735999999997</v>
      </c>
      <c r="K29">
        <f t="shared" si="2"/>
        <v>43550.735999999997</v>
      </c>
    </row>
    <row r="30" spans="1:11" x14ac:dyDescent="0.35">
      <c r="C30" s="16">
        <v>0</v>
      </c>
      <c r="E30" s="16">
        <v>0</v>
      </c>
      <c r="F30" s="42"/>
      <c r="H30">
        <v>0</v>
      </c>
      <c r="I30">
        <f t="shared" si="0"/>
        <v>0</v>
      </c>
      <c r="K30">
        <f t="shared" si="2"/>
        <v>0</v>
      </c>
    </row>
    <row r="31" spans="1:11" x14ac:dyDescent="0.35">
      <c r="A31" t="s">
        <v>99</v>
      </c>
      <c r="B31" t="s">
        <v>15</v>
      </c>
      <c r="C31" s="16" t="s">
        <v>7</v>
      </c>
      <c r="E31" s="16" t="s">
        <v>7</v>
      </c>
      <c r="F31" s="42"/>
      <c r="G31" s="16" t="s">
        <v>7</v>
      </c>
      <c r="H31" t="s">
        <v>7</v>
      </c>
      <c r="I31" t="str">
        <f t="shared" si="0"/>
        <v>Standard</v>
      </c>
      <c r="K31" t="str">
        <f t="shared" si="2"/>
        <v>Standard</v>
      </c>
    </row>
    <row r="32" spans="1:11" x14ac:dyDescent="0.35">
      <c r="B32" t="s">
        <v>107</v>
      </c>
      <c r="C32" s="33">
        <v>0</v>
      </c>
      <c r="E32" s="16">
        <v>0</v>
      </c>
      <c r="F32" s="42"/>
      <c r="G32" s="33"/>
      <c r="H32">
        <v>0</v>
      </c>
      <c r="I32">
        <f t="shared" si="0"/>
        <v>0</v>
      </c>
      <c r="K32">
        <f t="shared" si="2"/>
        <v>0</v>
      </c>
    </row>
    <row r="33" spans="1:11" x14ac:dyDescent="0.35">
      <c r="B33" t="s">
        <v>106</v>
      </c>
      <c r="C33" s="16">
        <v>1270</v>
      </c>
      <c r="D33" s="43">
        <v>1270</v>
      </c>
      <c r="E33" s="16">
        <v>1246.56</v>
      </c>
      <c r="F33" s="42"/>
      <c r="G33" s="16">
        <v>1050</v>
      </c>
      <c r="H33">
        <v>1113</v>
      </c>
      <c r="I33">
        <f t="shared" si="0"/>
        <v>1179.78</v>
      </c>
      <c r="J33">
        <v>1246.56</v>
      </c>
      <c r="K33">
        <f t="shared" si="2"/>
        <v>1246.56</v>
      </c>
    </row>
    <row r="34" spans="1:11" x14ac:dyDescent="0.35">
      <c r="C34" s="16">
        <v>0</v>
      </c>
      <c r="E34" s="16">
        <v>0</v>
      </c>
      <c r="F34" s="42"/>
      <c r="H34">
        <v>0</v>
      </c>
      <c r="I34">
        <f t="shared" si="0"/>
        <v>0</v>
      </c>
      <c r="K34">
        <f t="shared" si="2"/>
        <v>0</v>
      </c>
    </row>
    <row r="35" spans="1:11" x14ac:dyDescent="0.35">
      <c r="A35" t="s">
        <v>101</v>
      </c>
      <c r="B35" t="s">
        <v>5</v>
      </c>
      <c r="C35" s="16" t="s">
        <v>7</v>
      </c>
      <c r="E35" s="16" t="s">
        <v>7</v>
      </c>
      <c r="F35" s="42"/>
      <c r="G35" s="16" t="s">
        <v>7</v>
      </c>
      <c r="H35" t="s">
        <v>7</v>
      </c>
      <c r="I35" t="str">
        <f t="shared" si="0"/>
        <v>Standard</v>
      </c>
      <c r="K35" t="str">
        <f t="shared" si="2"/>
        <v>Standard</v>
      </c>
    </row>
    <row r="36" spans="1:11" x14ac:dyDescent="0.35">
      <c r="B36" t="s">
        <v>107</v>
      </c>
      <c r="C36" s="33">
        <v>0</v>
      </c>
      <c r="E36" s="16">
        <v>0</v>
      </c>
      <c r="F36" s="42"/>
      <c r="G36" s="33"/>
      <c r="H36">
        <v>0</v>
      </c>
      <c r="I36">
        <f t="shared" si="0"/>
        <v>0</v>
      </c>
      <c r="K36">
        <f t="shared" si="2"/>
        <v>0</v>
      </c>
    </row>
    <row r="37" spans="1:11" x14ac:dyDescent="0.35">
      <c r="B37" t="s">
        <v>106</v>
      </c>
      <c r="C37" s="16">
        <v>1426</v>
      </c>
      <c r="D37" s="43">
        <v>1426</v>
      </c>
      <c r="E37" s="16">
        <v>1399.2</v>
      </c>
      <c r="F37" s="42"/>
      <c r="G37" s="16">
        <v>1320</v>
      </c>
      <c r="H37">
        <v>1399.2</v>
      </c>
      <c r="I37">
        <f t="shared" si="0"/>
        <v>1483.152</v>
      </c>
      <c r="J37">
        <v>1399.2</v>
      </c>
      <c r="K37">
        <f t="shared" si="2"/>
        <v>1399.2</v>
      </c>
    </row>
    <row r="38" spans="1:11" x14ac:dyDescent="0.35">
      <c r="C38" s="16">
        <v>0</v>
      </c>
      <c r="E38" s="16">
        <v>0</v>
      </c>
      <c r="F38" s="42"/>
      <c r="H38">
        <v>0</v>
      </c>
      <c r="I38">
        <f t="shared" si="0"/>
        <v>0</v>
      </c>
      <c r="K38">
        <f t="shared" si="2"/>
        <v>0</v>
      </c>
    </row>
    <row r="39" spans="1:11" x14ac:dyDescent="0.35">
      <c r="A39" t="s">
        <v>102</v>
      </c>
      <c r="B39" t="s">
        <v>5</v>
      </c>
      <c r="C39" s="16" t="s">
        <v>7</v>
      </c>
      <c r="E39" s="16" t="s">
        <v>7</v>
      </c>
      <c r="F39" s="42"/>
      <c r="G39" s="16" t="s">
        <v>7</v>
      </c>
      <c r="H39" t="s">
        <v>7</v>
      </c>
      <c r="I39" t="str">
        <f t="shared" si="0"/>
        <v>Standard</v>
      </c>
      <c r="K39" t="str">
        <f t="shared" si="2"/>
        <v>Standard</v>
      </c>
    </row>
    <row r="40" spans="1:11" x14ac:dyDescent="0.35">
      <c r="B40" t="s">
        <v>107</v>
      </c>
      <c r="C40" s="33">
        <v>850</v>
      </c>
      <c r="D40" s="43">
        <v>850</v>
      </c>
      <c r="E40" s="16">
        <v>0</v>
      </c>
      <c r="F40" s="42"/>
      <c r="G40" s="33"/>
      <c r="H40">
        <v>0</v>
      </c>
      <c r="I40">
        <f t="shared" si="0"/>
        <v>0</v>
      </c>
      <c r="K40">
        <f t="shared" si="2"/>
        <v>0</v>
      </c>
    </row>
    <row r="41" spans="1:11" x14ac:dyDescent="0.35">
      <c r="B41" t="s">
        <v>209</v>
      </c>
      <c r="C41" s="16">
        <v>1408</v>
      </c>
      <c r="D41" s="43">
        <v>1408</v>
      </c>
      <c r="E41" s="16">
        <v>1380</v>
      </c>
      <c r="F41" s="42"/>
      <c r="G41" s="16">
        <v>1180</v>
      </c>
      <c r="H41">
        <v>1250.8</v>
      </c>
      <c r="I41">
        <f t="shared" si="0"/>
        <v>1325.848</v>
      </c>
      <c r="J41">
        <v>1380</v>
      </c>
      <c r="K41">
        <f t="shared" si="2"/>
        <v>1380</v>
      </c>
    </row>
    <row r="42" spans="1:11" x14ac:dyDescent="0.35">
      <c r="C42" s="16">
        <v>0</v>
      </c>
      <c r="E42" s="16">
        <v>0</v>
      </c>
      <c r="F42" s="42"/>
      <c r="H42">
        <v>0</v>
      </c>
      <c r="I42">
        <f t="shared" si="0"/>
        <v>0</v>
      </c>
      <c r="K42">
        <f t="shared" si="2"/>
        <v>0</v>
      </c>
    </row>
    <row r="43" spans="1:11" x14ac:dyDescent="0.35">
      <c r="A43" t="s">
        <v>104</v>
      </c>
      <c r="B43" t="s">
        <v>5</v>
      </c>
      <c r="C43" s="16" t="s">
        <v>7</v>
      </c>
      <c r="E43" s="16" t="s">
        <v>7</v>
      </c>
      <c r="F43" s="42"/>
      <c r="G43" s="16" t="s">
        <v>7</v>
      </c>
      <c r="H43" t="s">
        <v>7</v>
      </c>
      <c r="I43" t="str">
        <f t="shared" si="0"/>
        <v>Standard</v>
      </c>
      <c r="K43" t="str">
        <f t="shared" si="2"/>
        <v>Standard</v>
      </c>
    </row>
    <row r="44" spans="1:11" x14ac:dyDescent="0.35">
      <c r="B44" t="s">
        <v>210</v>
      </c>
      <c r="C44" s="33">
        <v>315</v>
      </c>
      <c r="D44" s="43">
        <v>315</v>
      </c>
      <c r="E44" s="16">
        <v>300</v>
      </c>
      <c r="F44" s="42"/>
      <c r="G44" s="33"/>
      <c r="H44">
        <v>0</v>
      </c>
      <c r="I44">
        <f t="shared" si="0"/>
        <v>0</v>
      </c>
      <c r="J44">
        <v>300</v>
      </c>
      <c r="K44">
        <f t="shared" si="2"/>
        <v>300</v>
      </c>
    </row>
    <row r="45" spans="1:11" x14ac:dyDescent="0.35">
      <c r="B45" t="s">
        <v>211</v>
      </c>
      <c r="C45" s="16">
        <v>378</v>
      </c>
      <c r="D45" s="43">
        <v>378</v>
      </c>
      <c r="E45" s="16">
        <v>360</v>
      </c>
      <c r="F45" s="42"/>
      <c r="G45" s="16">
        <v>1050</v>
      </c>
      <c r="H45">
        <v>1113</v>
      </c>
      <c r="I45">
        <f t="shared" si="0"/>
        <v>1179.78</v>
      </c>
      <c r="J45">
        <v>360</v>
      </c>
      <c r="K45">
        <f t="shared" si="2"/>
        <v>360</v>
      </c>
    </row>
    <row r="46" spans="1:11" x14ac:dyDescent="0.35">
      <c r="C46" s="16">
        <v>0</v>
      </c>
      <c r="E46" s="16">
        <v>0</v>
      </c>
      <c r="F46" s="42"/>
      <c r="H46">
        <v>0</v>
      </c>
      <c r="I46">
        <f t="shared" si="0"/>
        <v>0</v>
      </c>
      <c r="K46">
        <f t="shared" si="2"/>
        <v>0</v>
      </c>
    </row>
    <row r="47" spans="1:11" x14ac:dyDescent="0.35">
      <c r="A47" t="s">
        <v>12</v>
      </c>
      <c r="B47" t="s">
        <v>97</v>
      </c>
      <c r="C47" s="16" t="s">
        <v>7</v>
      </c>
      <c r="E47" s="16" t="s">
        <v>7</v>
      </c>
      <c r="F47" s="42"/>
      <c r="G47" s="16" t="s">
        <v>7</v>
      </c>
      <c r="H47" t="s">
        <v>7</v>
      </c>
      <c r="I47" t="str">
        <f t="shared" si="0"/>
        <v>Standard</v>
      </c>
      <c r="K47" t="str">
        <f t="shared" si="2"/>
        <v>Standard</v>
      </c>
    </row>
    <row r="48" spans="1:11" x14ac:dyDescent="0.35">
      <c r="B48" t="s">
        <v>98</v>
      </c>
      <c r="C48" s="16">
        <v>0</v>
      </c>
      <c r="E48" s="16">
        <v>1424.64</v>
      </c>
      <c r="F48" s="42"/>
      <c r="G48" s="16">
        <v>1200</v>
      </c>
      <c r="H48">
        <v>1272</v>
      </c>
      <c r="I48">
        <f t="shared" si="0"/>
        <v>1348.3200000000002</v>
      </c>
      <c r="J48">
        <v>1424.64</v>
      </c>
      <c r="K48">
        <f t="shared" si="2"/>
        <v>1424.64</v>
      </c>
    </row>
    <row r="49" spans="1:11" x14ac:dyDescent="0.35">
      <c r="B49" t="s">
        <v>13</v>
      </c>
      <c r="C49" s="16">
        <v>6892</v>
      </c>
      <c r="D49" s="43">
        <v>6892</v>
      </c>
      <c r="E49" s="16">
        <v>6892</v>
      </c>
      <c r="F49" s="42"/>
      <c r="G49" s="16">
        <v>5890</v>
      </c>
      <c r="H49">
        <v>6243.4000000000005</v>
      </c>
      <c r="I49">
        <f t="shared" si="0"/>
        <v>6618.0040000000008</v>
      </c>
      <c r="J49">
        <v>6892</v>
      </c>
      <c r="K49">
        <f t="shared" si="2"/>
        <v>6892</v>
      </c>
    </row>
    <row r="50" spans="1:11" x14ac:dyDescent="0.35">
      <c r="C50" s="16">
        <v>0</v>
      </c>
      <c r="E50" s="16">
        <v>0</v>
      </c>
      <c r="F50" s="42"/>
      <c r="H50">
        <v>0</v>
      </c>
      <c r="I50">
        <f t="shared" si="0"/>
        <v>0</v>
      </c>
      <c r="K50">
        <f t="shared" si="2"/>
        <v>0</v>
      </c>
    </row>
    <row r="51" spans="1:11" x14ac:dyDescent="0.35">
      <c r="A51" t="s">
        <v>1</v>
      </c>
      <c r="B51" t="s">
        <v>5</v>
      </c>
      <c r="C51" s="16" t="s">
        <v>7</v>
      </c>
      <c r="E51" s="16" t="s">
        <v>7</v>
      </c>
      <c r="F51" s="42"/>
      <c r="G51" s="16" t="s">
        <v>7</v>
      </c>
      <c r="H51" t="s">
        <v>7</v>
      </c>
      <c r="I51" t="str">
        <f t="shared" si="0"/>
        <v>Standard</v>
      </c>
      <c r="K51" t="str">
        <f t="shared" si="2"/>
        <v>Standard</v>
      </c>
    </row>
    <row r="52" spans="1:11" x14ac:dyDescent="0.35">
      <c r="B52" t="s">
        <v>110</v>
      </c>
      <c r="C52" s="16">
        <v>2864</v>
      </c>
      <c r="D52" s="43">
        <v>2864</v>
      </c>
      <c r="E52" s="16">
        <v>2820.83</v>
      </c>
      <c r="F52" s="42"/>
      <c r="G52" s="16">
        <v>2376</v>
      </c>
      <c r="H52">
        <v>2518.56</v>
      </c>
      <c r="I52">
        <f t="shared" si="0"/>
        <v>2669.6736000000001</v>
      </c>
      <c r="J52">
        <v>2820.83</v>
      </c>
      <c r="K52">
        <f t="shared" si="2"/>
        <v>2820.83</v>
      </c>
    </row>
    <row r="53" spans="1:11" x14ac:dyDescent="0.35">
      <c r="C53" s="16">
        <v>0</v>
      </c>
      <c r="E53" s="16">
        <v>0</v>
      </c>
      <c r="F53" s="42"/>
      <c r="H53">
        <v>0</v>
      </c>
      <c r="I53">
        <f t="shared" si="0"/>
        <v>0</v>
      </c>
      <c r="K53">
        <f t="shared" si="2"/>
        <v>0</v>
      </c>
    </row>
    <row r="54" spans="1:11" x14ac:dyDescent="0.35">
      <c r="A54" t="s">
        <v>9</v>
      </c>
      <c r="B54" t="s">
        <v>108</v>
      </c>
      <c r="C54" s="16" t="s">
        <v>7</v>
      </c>
      <c r="E54" s="16" t="s">
        <v>7</v>
      </c>
      <c r="F54" s="42"/>
      <c r="G54" s="16" t="s">
        <v>7</v>
      </c>
      <c r="H54" t="s">
        <v>7</v>
      </c>
      <c r="I54" t="str">
        <f t="shared" si="0"/>
        <v>Standard</v>
      </c>
      <c r="K54" t="str">
        <f t="shared" si="2"/>
        <v>Standard</v>
      </c>
    </row>
    <row r="55" spans="1:11" x14ac:dyDescent="0.35">
      <c r="B55" t="s">
        <v>109</v>
      </c>
      <c r="C55" s="16">
        <v>4450</v>
      </c>
      <c r="D55" s="43">
        <v>4450</v>
      </c>
      <c r="E55" s="16">
        <v>3752</v>
      </c>
      <c r="F55" s="42"/>
      <c r="G55" s="16">
        <v>3160</v>
      </c>
      <c r="H55">
        <v>3349.6000000000004</v>
      </c>
      <c r="I55">
        <f t="shared" si="0"/>
        <v>3550.5760000000005</v>
      </c>
      <c r="J55">
        <v>3752</v>
      </c>
      <c r="K55">
        <f t="shared" si="2"/>
        <v>3752</v>
      </c>
    </row>
    <row r="56" spans="1:11" x14ac:dyDescent="0.35">
      <c r="C56" s="16">
        <v>0</v>
      </c>
      <c r="E56" s="16">
        <v>0</v>
      </c>
      <c r="F56" s="42"/>
      <c r="H56">
        <v>0</v>
      </c>
      <c r="I56">
        <f t="shared" si="0"/>
        <v>0</v>
      </c>
      <c r="K56">
        <f t="shared" si="2"/>
        <v>0</v>
      </c>
    </row>
    <row r="57" spans="1:11" x14ac:dyDescent="0.35">
      <c r="A57" t="s">
        <v>132</v>
      </c>
      <c r="B57" t="s">
        <v>133</v>
      </c>
      <c r="C57" s="16" t="s">
        <v>7</v>
      </c>
      <c r="E57" s="16" t="s">
        <v>7</v>
      </c>
      <c r="F57" s="42"/>
      <c r="G57" s="16" t="s">
        <v>7</v>
      </c>
      <c r="H57" t="s">
        <v>7</v>
      </c>
      <c r="I57" t="str">
        <f t="shared" si="0"/>
        <v>Standard</v>
      </c>
      <c r="K57" t="str">
        <f t="shared" si="2"/>
        <v>Standard</v>
      </c>
    </row>
    <row r="58" spans="1:11" x14ac:dyDescent="0.35">
      <c r="B58" t="s">
        <v>137</v>
      </c>
      <c r="C58" s="16" t="s">
        <v>7</v>
      </c>
      <c r="E58" s="16" t="s">
        <v>7</v>
      </c>
      <c r="F58" s="42"/>
      <c r="G58" s="16" t="s">
        <v>7</v>
      </c>
      <c r="H58" t="s">
        <v>7</v>
      </c>
      <c r="I58" t="str">
        <f t="shared" si="0"/>
        <v>Standard</v>
      </c>
      <c r="K58" t="str">
        <f t="shared" si="2"/>
        <v>Standard</v>
      </c>
    </row>
    <row r="59" spans="1:11" x14ac:dyDescent="0.35">
      <c r="C59" s="16">
        <v>0</v>
      </c>
      <c r="E59" s="16">
        <v>0</v>
      </c>
      <c r="F59" s="42"/>
      <c r="H59">
        <v>0</v>
      </c>
      <c r="I59">
        <f t="shared" si="0"/>
        <v>0</v>
      </c>
      <c r="K59">
        <f t="shared" si="2"/>
        <v>0</v>
      </c>
    </row>
    <row r="60" spans="1:11" x14ac:dyDescent="0.35">
      <c r="A60" t="s">
        <v>134</v>
      </c>
      <c r="B60" t="s">
        <v>135</v>
      </c>
      <c r="C60" s="16" t="s">
        <v>7</v>
      </c>
      <c r="E60" s="16" t="s">
        <v>7</v>
      </c>
      <c r="F60" s="42"/>
      <c r="G60" s="16" t="s">
        <v>7</v>
      </c>
      <c r="H60" t="s">
        <v>7</v>
      </c>
      <c r="I60" t="str">
        <f t="shared" si="0"/>
        <v>Standard</v>
      </c>
      <c r="K60" t="str">
        <f t="shared" si="2"/>
        <v>Standard</v>
      </c>
    </row>
    <row r="61" spans="1:11" x14ac:dyDescent="0.35">
      <c r="B61" t="s">
        <v>136</v>
      </c>
      <c r="C61" s="16">
        <v>2460</v>
      </c>
      <c r="D61" s="43">
        <v>2460</v>
      </c>
      <c r="E61" s="16">
        <v>2407.66</v>
      </c>
      <c r="F61" s="42"/>
      <c r="G61" s="16">
        <v>2028</v>
      </c>
      <c r="H61">
        <v>2149.6800000000003</v>
      </c>
      <c r="I61">
        <f t="shared" si="0"/>
        <v>2278.6608000000006</v>
      </c>
      <c r="J61">
        <v>2407.66</v>
      </c>
      <c r="K61">
        <f t="shared" si="2"/>
        <v>2407.66</v>
      </c>
    </row>
    <row r="62" spans="1:11" x14ac:dyDescent="0.35">
      <c r="C62" s="16">
        <v>0</v>
      </c>
      <c r="E62" s="16">
        <v>0</v>
      </c>
      <c r="F62" s="42"/>
      <c r="H62">
        <v>0</v>
      </c>
      <c r="I62">
        <f t="shared" si="0"/>
        <v>0</v>
      </c>
      <c r="K62">
        <f t="shared" si="2"/>
        <v>0</v>
      </c>
    </row>
    <row r="63" spans="1:11" x14ac:dyDescent="0.35">
      <c r="A63" t="s">
        <v>112</v>
      </c>
      <c r="B63" t="s">
        <v>111</v>
      </c>
      <c r="C63" s="16" t="s">
        <v>7</v>
      </c>
      <c r="E63" s="16" t="s">
        <v>7</v>
      </c>
      <c r="F63" s="42"/>
      <c r="G63" s="16" t="s">
        <v>7</v>
      </c>
      <c r="H63" t="s">
        <v>7</v>
      </c>
      <c r="I63" t="str">
        <f t="shared" si="0"/>
        <v>Standard</v>
      </c>
      <c r="K63" t="str">
        <f t="shared" si="2"/>
        <v>Standard</v>
      </c>
    </row>
    <row r="64" spans="1:11" x14ac:dyDescent="0.35">
      <c r="B64" t="s">
        <v>113</v>
      </c>
      <c r="C64" s="16">
        <v>2790</v>
      </c>
      <c r="D64" s="43">
        <v>2790</v>
      </c>
      <c r="E64" s="16">
        <v>2730.56</v>
      </c>
      <c r="F64" s="42"/>
      <c r="G64" s="16">
        <v>2300</v>
      </c>
      <c r="H64">
        <v>2438</v>
      </c>
      <c r="I64">
        <f t="shared" si="0"/>
        <v>2584.2800000000002</v>
      </c>
      <c r="J64">
        <v>2730.56</v>
      </c>
      <c r="K64">
        <f t="shared" si="2"/>
        <v>2730.56</v>
      </c>
    </row>
    <row r="65" spans="1:11" x14ac:dyDescent="0.35">
      <c r="C65" s="16">
        <v>0</v>
      </c>
      <c r="E65" s="16">
        <v>0</v>
      </c>
      <c r="F65" s="42"/>
      <c r="H65">
        <v>0</v>
      </c>
      <c r="I65">
        <f t="shared" si="0"/>
        <v>0</v>
      </c>
      <c r="K65">
        <f t="shared" si="2"/>
        <v>0</v>
      </c>
    </row>
    <row r="66" spans="1:11" x14ac:dyDescent="0.35">
      <c r="A66" t="s">
        <v>114</v>
      </c>
      <c r="B66" t="s">
        <v>5</v>
      </c>
      <c r="C66" s="16" t="s">
        <v>7</v>
      </c>
      <c r="E66" s="16" t="s">
        <v>7</v>
      </c>
      <c r="F66" s="42"/>
      <c r="G66" s="16" t="s">
        <v>7</v>
      </c>
      <c r="H66" t="s">
        <v>7</v>
      </c>
      <c r="I66" t="str">
        <f t="shared" si="0"/>
        <v>Standard</v>
      </c>
      <c r="K66" t="str">
        <f t="shared" si="2"/>
        <v>Standard</v>
      </c>
    </row>
    <row r="67" spans="1:11" x14ac:dyDescent="0.35">
      <c r="B67" t="s">
        <v>115</v>
      </c>
      <c r="C67" s="16">
        <v>610</v>
      </c>
      <c r="D67" s="43">
        <v>610</v>
      </c>
      <c r="E67" s="16">
        <v>581.72</v>
      </c>
      <c r="F67" s="42"/>
      <c r="G67" s="16">
        <v>490</v>
      </c>
      <c r="H67">
        <v>519.4</v>
      </c>
      <c r="I67">
        <f t="shared" ref="I67:I130" si="3">IF(ISNUMBER(H67),H67*1.06,H67)</f>
        <v>550.56399999999996</v>
      </c>
      <c r="J67">
        <v>581.72</v>
      </c>
      <c r="K67">
        <f t="shared" si="2"/>
        <v>581.72</v>
      </c>
    </row>
    <row r="68" spans="1:11" x14ac:dyDescent="0.35">
      <c r="C68" s="16">
        <v>0</v>
      </c>
      <c r="E68" s="16">
        <v>0</v>
      </c>
      <c r="F68" s="42"/>
      <c r="H68">
        <v>0</v>
      </c>
      <c r="I68">
        <f t="shared" si="3"/>
        <v>0</v>
      </c>
      <c r="K68">
        <f t="shared" si="2"/>
        <v>0</v>
      </c>
    </row>
    <row r="69" spans="1:11" x14ac:dyDescent="0.35">
      <c r="A69" t="s">
        <v>118</v>
      </c>
      <c r="B69" t="s">
        <v>116</v>
      </c>
      <c r="C69" s="16" t="s">
        <v>7</v>
      </c>
      <c r="E69" s="16" t="s">
        <v>7</v>
      </c>
      <c r="F69" s="42"/>
      <c r="G69" s="16" t="s">
        <v>7</v>
      </c>
      <c r="H69" t="s">
        <v>7</v>
      </c>
      <c r="I69" t="str">
        <f t="shared" si="3"/>
        <v>Standard</v>
      </c>
      <c r="K69" t="str">
        <f t="shared" si="2"/>
        <v>Standard</v>
      </c>
    </row>
    <row r="70" spans="1:11" x14ac:dyDescent="0.35">
      <c r="B70" t="s">
        <v>117</v>
      </c>
      <c r="C70" s="34">
        <v>580</v>
      </c>
      <c r="D70" s="43">
        <v>580</v>
      </c>
      <c r="E70" s="16">
        <v>296.8</v>
      </c>
      <c r="F70" s="42"/>
      <c r="G70" s="34">
        <v>250</v>
      </c>
      <c r="H70">
        <v>265</v>
      </c>
      <c r="I70">
        <f t="shared" si="3"/>
        <v>280.90000000000003</v>
      </c>
      <c r="J70">
        <v>296.8</v>
      </c>
      <c r="K70">
        <f t="shared" si="2"/>
        <v>296.8</v>
      </c>
    </row>
    <row r="71" spans="1:11" x14ac:dyDescent="0.35">
      <c r="C71" s="16">
        <v>0</v>
      </c>
      <c r="E71" s="16">
        <v>0</v>
      </c>
      <c r="F71" s="42"/>
      <c r="H71">
        <v>0</v>
      </c>
      <c r="I71">
        <f t="shared" si="3"/>
        <v>0</v>
      </c>
      <c r="K71">
        <f t="shared" si="2"/>
        <v>0</v>
      </c>
    </row>
    <row r="72" spans="1:11" x14ac:dyDescent="0.35">
      <c r="A72" t="s">
        <v>119</v>
      </c>
      <c r="B72" t="s">
        <v>5</v>
      </c>
      <c r="C72" s="16" t="s">
        <v>7</v>
      </c>
      <c r="E72" s="16" t="s">
        <v>7</v>
      </c>
      <c r="F72" s="42"/>
      <c r="G72" s="16" t="s">
        <v>7</v>
      </c>
      <c r="H72" t="s">
        <v>7</v>
      </c>
      <c r="I72" t="str">
        <f t="shared" si="3"/>
        <v>Standard</v>
      </c>
      <c r="K72" t="str">
        <f t="shared" ref="K72:K135" si="4">IF(ISNUMBER(J72),J72,I72)</f>
        <v>Standard</v>
      </c>
    </row>
    <row r="73" spans="1:11" x14ac:dyDescent="0.35">
      <c r="B73" t="s">
        <v>120</v>
      </c>
      <c r="C73" s="16">
        <v>645</v>
      </c>
      <c r="D73" s="43">
        <v>645</v>
      </c>
      <c r="E73" s="16">
        <v>568.96</v>
      </c>
      <c r="F73" s="42"/>
      <c r="G73" s="16">
        <v>480</v>
      </c>
      <c r="H73">
        <v>508.8</v>
      </c>
      <c r="I73">
        <f t="shared" si="3"/>
        <v>539.32800000000009</v>
      </c>
      <c r="J73">
        <v>568.96</v>
      </c>
      <c r="K73">
        <f t="shared" si="4"/>
        <v>568.96</v>
      </c>
    </row>
    <row r="74" spans="1:11" x14ac:dyDescent="0.35">
      <c r="C74" s="16">
        <v>0</v>
      </c>
      <c r="E74" s="16">
        <v>0</v>
      </c>
      <c r="F74" s="42"/>
      <c r="H74">
        <v>0</v>
      </c>
      <c r="I74">
        <f t="shared" si="3"/>
        <v>0</v>
      </c>
      <c r="K74">
        <f t="shared" si="4"/>
        <v>0</v>
      </c>
    </row>
    <row r="75" spans="1:11" x14ac:dyDescent="0.35">
      <c r="A75" t="s">
        <v>121</v>
      </c>
      <c r="B75" t="s">
        <v>122</v>
      </c>
      <c r="C75" s="16" t="s">
        <v>7</v>
      </c>
      <c r="E75" s="16" t="s">
        <v>7</v>
      </c>
      <c r="F75" s="42"/>
      <c r="G75" s="16" t="s">
        <v>7</v>
      </c>
      <c r="H75" t="s">
        <v>7</v>
      </c>
      <c r="I75" t="str">
        <f t="shared" si="3"/>
        <v>Standard</v>
      </c>
      <c r="K75" t="str">
        <f t="shared" si="4"/>
        <v>Standard</v>
      </c>
    </row>
    <row r="76" spans="1:11" x14ac:dyDescent="0.35">
      <c r="B76" t="s">
        <v>123</v>
      </c>
      <c r="C76" s="16">
        <v>820</v>
      </c>
      <c r="D76" s="43">
        <v>820</v>
      </c>
      <c r="E76" s="16">
        <v>702</v>
      </c>
      <c r="F76" s="42"/>
      <c r="G76" s="16">
        <v>592</v>
      </c>
      <c r="H76">
        <v>627.52</v>
      </c>
      <c r="I76">
        <f t="shared" si="3"/>
        <v>665.1712</v>
      </c>
      <c r="J76">
        <v>702</v>
      </c>
      <c r="K76">
        <f t="shared" si="4"/>
        <v>702</v>
      </c>
    </row>
    <row r="77" spans="1:11" x14ac:dyDescent="0.35">
      <c r="C77" s="16">
        <v>0</v>
      </c>
      <c r="E77" s="16">
        <v>0</v>
      </c>
      <c r="F77" s="42"/>
      <c r="H77">
        <v>0</v>
      </c>
      <c r="I77">
        <f t="shared" si="3"/>
        <v>0</v>
      </c>
      <c r="K77">
        <f t="shared" si="4"/>
        <v>0</v>
      </c>
    </row>
    <row r="78" spans="1:11" x14ac:dyDescent="0.35">
      <c r="A78" t="s">
        <v>125</v>
      </c>
      <c r="B78" t="s">
        <v>124</v>
      </c>
      <c r="C78" s="16" t="s">
        <v>7</v>
      </c>
      <c r="E78" s="16" t="s">
        <v>7</v>
      </c>
      <c r="F78" s="42"/>
      <c r="G78" s="16" t="s">
        <v>7</v>
      </c>
      <c r="H78" t="s">
        <v>7</v>
      </c>
      <c r="I78" t="str">
        <f t="shared" si="3"/>
        <v>Standard</v>
      </c>
      <c r="K78" t="str">
        <f t="shared" si="4"/>
        <v>Standard</v>
      </c>
    </row>
    <row r="79" spans="1:11" x14ac:dyDescent="0.35">
      <c r="B79" t="s">
        <v>100</v>
      </c>
      <c r="C79" s="16">
        <v>655</v>
      </c>
      <c r="D79" s="43">
        <v>655</v>
      </c>
      <c r="E79" s="16">
        <v>655</v>
      </c>
      <c r="F79" s="42"/>
      <c r="G79" s="16">
        <v>552</v>
      </c>
      <c r="H79">
        <v>585.12</v>
      </c>
      <c r="I79">
        <f t="shared" si="3"/>
        <v>620.22720000000004</v>
      </c>
      <c r="J79">
        <v>655</v>
      </c>
      <c r="K79">
        <f t="shared" si="4"/>
        <v>655</v>
      </c>
    </row>
    <row r="80" spans="1:11" x14ac:dyDescent="0.35">
      <c r="C80" s="16">
        <v>0</v>
      </c>
      <c r="E80" s="16">
        <v>0</v>
      </c>
      <c r="F80" s="42"/>
      <c r="H80">
        <v>0</v>
      </c>
      <c r="I80">
        <f t="shared" si="3"/>
        <v>0</v>
      </c>
      <c r="K80">
        <f t="shared" si="4"/>
        <v>0</v>
      </c>
    </row>
    <row r="81" spans="1:11" x14ac:dyDescent="0.35">
      <c r="A81" t="s">
        <v>212</v>
      </c>
      <c r="B81" t="s">
        <v>124</v>
      </c>
      <c r="C81" s="16" t="s">
        <v>7</v>
      </c>
      <c r="E81" s="16" t="s">
        <v>7</v>
      </c>
      <c r="F81" s="42"/>
      <c r="G81" s="16" t="s">
        <v>7</v>
      </c>
      <c r="H81" t="s">
        <v>7</v>
      </c>
      <c r="I81" t="str">
        <f t="shared" si="3"/>
        <v>Standard</v>
      </c>
      <c r="K81" t="str">
        <f t="shared" si="4"/>
        <v>Standard</v>
      </c>
    </row>
    <row r="82" spans="1:11" x14ac:dyDescent="0.35">
      <c r="B82" t="s">
        <v>126</v>
      </c>
      <c r="C82" s="16">
        <v>668</v>
      </c>
      <c r="D82" s="43">
        <v>668</v>
      </c>
      <c r="E82" s="16">
        <v>640.64</v>
      </c>
      <c r="F82" s="42"/>
      <c r="G82" s="16">
        <v>540</v>
      </c>
      <c r="H82">
        <v>572.4</v>
      </c>
      <c r="I82">
        <f t="shared" si="3"/>
        <v>606.74400000000003</v>
      </c>
      <c r="J82">
        <v>640.64</v>
      </c>
      <c r="K82">
        <f t="shared" si="4"/>
        <v>640.64</v>
      </c>
    </row>
    <row r="83" spans="1:11" x14ac:dyDescent="0.35">
      <c r="C83" s="16">
        <v>0</v>
      </c>
      <c r="E83" s="16">
        <v>0</v>
      </c>
      <c r="F83" s="42"/>
      <c r="H83">
        <v>0</v>
      </c>
      <c r="I83">
        <f t="shared" si="3"/>
        <v>0</v>
      </c>
      <c r="K83">
        <f t="shared" si="4"/>
        <v>0</v>
      </c>
    </row>
    <row r="84" spans="1:11" x14ac:dyDescent="0.35">
      <c r="A84" t="s">
        <v>127</v>
      </c>
      <c r="B84" t="s">
        <v>128</v>
      </c>
      <c r="C84" s="16" t="s">
        <v>7</v>
      </c>
      <c r="E84" s="16" t="s">
        <v>7</v>
      </c>
      <c r="F84" s="42"/>
      <c r="G84" s="16" t="s">
        <v>7</v>
      </c>
      <c r="H84" t="s">
        <v>7</v>
      </c>
      <c r="I84" t="str">
        <f t="shared" si="3"/>
        <v>Standard</v>
      </c>
      <c r="K84" t="str">
        <f t="shared" si="4"/>
        <v>Standard</v>
      </c>
    </row>
    <row r="85" spans="1:11" x14ac:dyDescent="0.35">
      <c r="B85" t="s">
        <v>129</v>
      </c>
      <c r="C85" s="16">
        <v>447</v>
      </c>
      <c r="D85" s="43">
        <v>447</v>
      </c>
      <c r="E85" s="16">
        <v>426</v>
      </c>
      <c r="F85" s="42"/>
      <c r="G85" s="16">
        <v>360</v>
      </c>
      <c r="H85">
        <v>381.6</v>
      </c>
      <c r="I85">
        <f t="shared" si="3"/>
        <v>404.49600000000004</v>
      </c>
      <c r="J85">
        <v>426</v>
      </c>
      <c r="K85">
        <f t="shared" si="4"/>
        <v>426</v>
      </c>
    </row>
    <row r="86" spans="1:11" x14ac:dyDescent="0.35">
      <c r="C86" s="16">
        <v>0</v>
      </c>
      <c r="E86" s="16">
        <v>0</v>
      </c>
      <c r="F86" s="42"/>
      <c r="H86">
        <v>0</v>
      </c>
      <c r="I86">
        <f t="shared" si="3"/>
        <v>0</v>
      </c>
      <c r="K86">
        <f t="shared" si="4"/>
        <v>0</v>
      </c>
    </row>
    <row r="87" spans="1:11" x14ac:dyDescent="0.35">
      <c r="A87" t="s">
        <v>130</v>
      </c>
      <c r="B87" t="s">
        <v>124</v>
      </c>
      <c r="C87" s="16" t="s">
        <v>7</v>
      </c>
      <c r="E87" s="16" t="s">
        <v>7</v>
      </c>
      <c r="F87" s="42"/>
      <c r="G87" s="16" t="s">
        <v>7</v>
      </c>
      <c r="H87" t="s">
        <v>7</v>
      </c>
      <c r="I87" t="str">
        <f t="shared" si="3"/>
        <v>Standard</v>
      </c>
      <c r="K87" t="str">
        <f t="shared" si="4"/>
        <v>Standard</v>
      </c>
    </row>
    <row r="88" spans="1:11" x14ac:dyDescent="0.35">
      <c r="B88" t="s">
        <v>131</v>
      </c>
      <c r="C88" s="16">
        <v>685</v>
      </c>
      <c r="D88" s="43">
        <v>685</v>
      </c>
      <c r="E88" s="16">
        <v>683</v>
      </c>
      <c r="F88" s="42"/>
      <c r="G88" s="16">
        <v>576</v>
      </c>
      <c r="H88">
        <v>610.56000000000006</v>
      </c>
      <c r="I88">
        <f t="shared" si="3"/>
        <v>647.19360000000006</v>
      </c>
      <c r="J88">
        <v>683</v>
      </c>
      <c r="K88">
        <f t="shared" si="4"/>
        <v>683</v>
      </c>
    </row>
    <row r="89" spans="1:11" x14ac:dyDescent="0.35">
      <c r="C89" s="16">
        <v>0</v>
      </c>
      <c r="E89" s="16">
        <v>0</v>
      </c>
      <c r="F89" s="42"/>
      <c r="H89">
        <v>0</v>
      </c>
      <c r="I89">
        <f t="shared" si="3"/>
        <v>0</v>
      </c>
      <c r="K89">
        <f t="shared" si="4"/>
        <v>0</v>
      </c>
    </row>
    <row r="90" spans="1:11" x14ac:dyDescent="0.35">
      <c r="A90" t="s">
        <v>138</v>
      </c>
      <c r="B90" t="s">
        <v>139</v>
      </c>
      <c r="C90" s="16" t="s">
        <v>7</v>
      </c>
      <c r="E90" s="16" t="s">
        <v>7</v>
      </c>
      <c r="F90" s="42"/>
      <c r="G90" s="16" t="s">
        <v>7</v>
      </c>
      <c r="H90" t="s">
        <v>7</v>
      </c>
      <c r="I90" t="str">
        <f t="shared" si="3"/>
        <v>Standard</v>
      </c>
      <c r="K90" t="str">
        <f t="shared" si="4"/>
        <v>Standard</v>
      </c>
    </row>
    <row r="91" spans="1:11" x14ac:dyDescent="0.35">
      <c r="B91" t="s">
        <v>140</v>
      </c>
      <c r="C91" s="16">
        <v>2215</v>
      </c>
      <c r="D91" s="43">
        <v>2215</v>
      </c>
      <c r="E91" s="16">
        <v>1906</v>
      </c>
      <c r="F91" s="42"/>
      <c r="G91" s="16">
        <v>1438</v>
      </c>
      <c r="H91">
        <v>1524.28</v>
      </c>
      <c r="I91">
        <f t="shared" si="3"/>
        <v>1615.7368000000001</v>
      </c>
      <c r="J91">
        <v>1906</v>
      </c>
      <c r="K91">
        <f t="shared" si="4"/>
        <v>1906</v>
      </c>
    </row>
    <row r="92" spans="1:11" x14ac:dyDescent="0.35">
      <c r="C92" s="16">
        <v>0</v>
      </c>
      <c r="E92" s="16">
        <v>0</v>
      </c>
      <c r="F92" s="42"/>
      <c r="H92">
        <v>0</v>
      </c>
      <c r="I92">
        <f t="shared" si="3"/>
        <v>0</v>
      </c>
      <c r="K92">
        <f t="shared" si="4"/>
        <v>0</v>
      </c>
    </row>
    <row r="93" spans="1:11" x14ac:dyDescent="0.35">
      <c r="A93" t="s">
        <v>141</v>
      </c>
      <c r="B93" t="s">
        <v>5</v>
      </c>
      <c r="C93" s="16" t="s">
        <v>7</v>
      </c>
      <c r="E93" s="16" t="s">
        <v>7</v>
      </c>
      <c r="F93" s="42"/>
      <c r="G93" s="16" t="s">
        <v>7</v>
      </c>
      <c r="H93" t="s">
        <v>7</v>
      </c>
      <c r="I93" t="str">
        <f t="shared" si="3"/>
        <v>Standard</v>
      </c>
      <c r="K93" t="str">
        <f t="shared" si="4"/>
        <v>Standard</v>
      </c>
    </row>
    <row r="94" spans="1:11" x14ac:dyDescent="0.35">
      <c r="B94" t="s">
        <v>142</v>
      </c>
      <c r="C94" s="16">
        <v>2988</v>
      </c>
      <c r="D94" s="43">
        <v>2988</v>
      </c>
      <c r="E94" s="16">
        <v>2950</v>
      </c>
      <c r="F94" s="42"/>
      <c r="G94" s="16">
        <v>2485</v>
      </c>
      <c r="H94">
        <v>2634.1</v>
      </c>
      <c r="I94">
        <f t="shared" si="3"/>
        <v>2792.1460000000002</v>
      </c>
      <c r="J94">
        <v>2950</v>
      </c>
      <c r="K94">
        <f t="shared" si="4"/>
        <v>2950</v>
      </c>
    </row>
    <row r="95" spans="1:11" x14ac:dyDescent="0.35">
      <c r="B95" t="s">
        <v>143</v>
      </c>
      <c r="C95" s="16">
        <v>5435</v>
      </c>
      <c r="D95" s="43">
        <v>5435</v>
      </c>
      <c r="E95" s="16">
        <v>4724</v>
      </c>
      <c r="F95" s="42"/>
      <c r="G95" s="16">
        <v>3980</v>
      </c>
      <c r="H95">
        <v>4218.8</v>
      </c>
      <c r="I95">
        <f t="shared" si="3"/>
        <v>4471.9280000000008</v>
      </c>
      <c r="J95">
        <v>4724</v>
      </c>
      <c r="K95">
        <f t="shared" si="4"/>
        <v>4724</v>
      </c>
    </row>
    <row r="96" spans="1:11" x14ac:dyDescent="0.35">
      <c r="C96" s="16">
        <v>0</v>
      </c>
      <c r="E96" s="16">
        <v>0</v>
      </c>
      <c r="F96" s="42"/>
      <c r="H96">
        <v>0</v>
      </c>
      <c r="I96">
        <f t="shared" si="3"/>
        <v>0</v>
      </c>
      <c r="K96">
        <f t="shared" si="4"/>
        <v>0</v>
      </c>
    </row>
    <row r="97" spans="1:11" x14ac:dyDescent="0.35">
      <c r="A97" t="s">
        <v>144</v>
      </c>
      <c r="B97" t="s">
        <v>145</v>
      </c>
      <c r="C97" s="16" t="s">
        <v>7</v>
      </c>
      <c r="E97" s="16" t="s">
        <v>7</v>
      </c>
      <c r="F97" s="42"/>
      <c r="G97" s="16" t="s">
        <v>7</v>
      </c>
      <c r="H97" t="s">
        <v>7</v>
      </c>
      <c r="I97" t="str">
        <f t="shared" si="3"/>
        <v>Standard</v>
      </c>
      <c r="K97" t="str">
        <f t="shared" si="4"/>
        <v>Standard</v>
      </c>
    </row>
    <row r="98" spans="1:11" x14ac:dyDescent="0.35">
      <c r="B98" t="s">
        <v>146</v>
      </c>
      <c r="C98" s="16">
        <v>489</v>
      </c>
      <c r="D98" s="43">
        <v>489</v>
      </c>
      <c r="E98" s="16">
        <v>489</v>
      </c>
      <c r="F98" s="42"/>
      <c r="G98" s="16">
        <f>344*1.2</f>
        <v>412.8</v>
      </c>
      <c r="H98">
        <v>437.56800000000004</v>
      </c>
      <c r="I98">
        <f t="shared" si="3"/>
        <v>463.82208000000008</v>
      </c>
      <c r="J98">
        <v>489</v>
      </c>
      <c r="K98">
        <f t="shared" si="4"/>
        <v>489</v>
      </c>
    </row>
    <row r="99" spans="1:11" x14ac:dyDescent="0.35">
      <c r="C99" s="16">
        <v>0</v>
      </c>
      <c r="E99" s="16">
        <v>0</v>
      </c>
      <c r="F99" s="42"/>
      <c r="H99">
        <v>0</v>
      </c>
      <c r="I99">
        <f t="shared" si="3"/>
        <v>0</v>
      </c>
      <c r="K99">
        <f t="shared" si="4"/>
        <v>0</v>
      </c>
    </row>
    <row r="100" spans="1:11" x14ac:dyDescent="0.35">
      <c r="A100" t="s">
        <v>147</v>
      </c>
      <c r="B100" t="s">
        <v>148</v>
      </c>
      <c r="C100" s="16" t="s">
        <v>7</v>
      </c>
      <c r="E100" s="16" t="s">
        <v>7</v>
      </c>
      <c r="F100" s="42"/>
      <c r="G100" s="16" t="s">
        <v>7</v>
      </c>
      <c r="H100" t="s">
        <v>7</v>
      </c>
      <c r="I100" t="str">
        <f t="shared" si="3"/>
        <v>Standard</v>
      </c>
      <c r="K100" t="str">
        <f t="shared" si="4"/>
        <v>Standard</v>
      </c>
    </row>
    <row r="101" spans="1:11" x14ac:dyDescent="0.35">
      <c r="B101" t="s">
        <v>149</v>
      </c>
      <c r="C101" s="16">
        <v>595</v>
      </c>
      <c r="D101" s="43">
        <v>595</v>
      </c>
      <c r="E101" s="16">
        <v>569</v>
      </c>
      <c r="F101" s="42"/>
      <c r="G101" s="16">
        <v>480</v>
      </c>
      <c r="H101">
        <v>508.8</v>
      </c>
      <c r="I101">
        <f t="shared" si="3"/>
        <v>539.32800000000009</v>
      </c>
      <c r="J101">
        <v>569</v>
      </c>
      <c r="K101">
        <f t="shared" si="4"/>
        <v>569</v>
      </c>
    </row>
    <row r="102" spans="1:11" x14ac:dyDescent="0.35">
      <c r="C102" s="16">
        <v>0</v>
      </c>
      <c r="E102" s="16">
        <v>0</v>
      </c>
      <c r="F102" s="42"/>
      <c r="H102">
        <v>0</v>
      </c>
      <c r="I102">
        <f t="shared" si="3"/>
        <v>0</v>
      </c>
      <c r="K102">
        <f t="shared" si="4"/>
        <v>0</v>
      </c>
    </row>
    <row r="103" spans="1:11" x14ac:dyDescent="0.35">
      <c r="A103" t="s">
        <v>150</v>
      </c>
      <c r="B103" t="s">
        <v>5</v>
      </c>
      <c r="C103" s="16" t="s">
        <v>7</v>
      </c>
      <c r="E103" s="16" t="s">
        <v>7</v>
      </c>
      <c r="F103" s="42"/>
      <c r="G103" s="16" t="s">
        <v>7</v>
      </c>
      <c r="H103" t="s">
        <v>7</v>
      </c>
      <c r="I103" t="str">
        <f t="shared" si="3"/>
        <v>Standard</v>
      </c>
      <c r="K103" t="str">
        <f t="shared" si="4"/>
        <v>Standard</v>
      </c>
    </row>
    <row r="104" spans="1:11" x14ac:dyDescent="0.35">
      <c r="B104" t="s">
        <v>2</v>
      </c>
      <c r="C104" s="16">
        <v>1298</v>
      </c>
      <c r="D104" s="43">
        <v>1298</v>
      </c>
      <c r="E104" s="16">
        <v>1280</v>
      </c>
      <c r="F104" s="42"/>
      <c r="G104" s="16">
        <v>1060</v>
      </c>
      <c r="H104">
        <v>1123.6000000000001</v>
      </c>
      <c r="I104">
        <f t="shared" si="3"/>
        <v>1191.0160000000003</v>
      </c>
      <c r="J104">
        <v>1280</v>
      </c>
      <c r="K104">
        <f t="shared" si="4"/>
        <v>1280</v>
      </c>
    </row>
    <row r="105" spans="1:11" x14ac:dyDescent="0.35">
      <c r="C105" s="16">
        <v>0</v>
      </c>
      <c r="E105" s="16">
        <v>0</v>
      </c>
      <c r="F105" s="42"/>
      <c r="H105">
        <v>0</v>
      </c>
      <c r="I105">
        <f t="shared" si="3"/>
        <v>0</v>
      </c>
      <c r="K105">
        <f t="shared" si="4"/>
        <v>0</v>
      </c>
    </row>
    <row r="106" spans="1:11" x14ac:dyDescent="0.35">
      <c r="A106" t="s">
        <v>151</v>
      </c>
      <c r="B106" t="s">
        <v>5</v>
      </c>
      <c r="C106" s="16" t="s">
        <v>7</v>
      </c>
      <c r="E106" s="16" t="s">
        <v>7</v>
      </c>
      <c r="F106" s="42"/>
      <c r="G106" s="16" t="s">
        <v>7</v>
      </c>
      <c r="H106" t="s">
        <v>7</v>
      </c>
      <c r="I106" t="str">
        <f t="shared" si="3"/>
        <v>Standard</v>
      </c>
      <c r="K106" t="str">
        <f t="shared" si="4"/>
        <v>Standard</v>
      </c>
    </row>
    <row r="107" spans="1:11" x14ac:dyDescent="0.35">
      <c r="B107" t="s">
        <v>2</v>
      </c>
      <c r="C107" s="16">
        <v>9664</v>
      </c>
      <c r="D107" s="43">
        <v>9664</v>
      </c>
      <c r="E107" s="16">
        <v>9474</v>
      </c>
      <c r="F107" s="42"/>
      <c r="G107" s="16">
        <v>7980</v>
      </c>
      <c r="H107">
        <v>8458.8000000000011</v>
      </c>
      <c r="I107">
        <f t="shared" si="3"/>
        <v>8966.3280000000013</v>
      </c>
      <c r="J107">
        <v>9474</v>
      </c>
      <c r="K107">
        <f t="shared" si="4"/>
        <v>9474</v>
      </c>
    </row>
    <row r="108" spans="1:11" x14ac:dyDescent="0.35">
      <c r="C108" s="16">
        <v>0</v>
      </c>
      <c r="E108" s="16">
        <v>0</v>
      </c>
      <c r="F108" s="42"/>
      <c r="H108">
        <v>0</v>
      </c>
      <c r="I108">
        <f t="shared" si="3"/>
        <v>0</v>
      </c>
      <c r="K108">
        <f t="shared" si="4"/>
        <v>0</v>
      </c>
    </row>
    <row r="109" spans="1:11" x14ac:dyDescent="0.35">
      <c r="A109" t="s">
        <v>152</v>
      </c>
      <c r="B109" t="s">
        <v>5</v>
      </c>
      <c r="C109" s="16" t="s">
        <v>7</v>
      </c>
      <c r="E109" s="16" t="s">
        <v>7</v>
      </c>
      <c r="F109" s="42"/>
      <c r="G109" s="16" t="s">
        <v>7</v>
      </c>
      <c r="H109" t="s">
        <v>7</v>
      </c>
      <c r="I109" t="str">
        <f t="shared" si="3"/>
        <v>Standard</v>
      </c>
      <c r="K109" t="str">
        <f t="shared" si="4"/>
        <v>Standard</v>
      </c>
    </row>
    <row r="110" spans="1:11" x14ac:dyDescent="0.35">
      <c r="B110" t="s">
        <v>2</v>
      </c>
      <c r="C110" s="16">
        <v>1450</v>
      </c>
      <c r="D110" s="43">
        <v>1450</v>
      </c>
      <c r="E110" s="16">
        <v>1418</v>
      </c>
      <c r="F110" s="42"/>
      <c r="G110" s="16">
        <v>1174</v>
      </c>
      <c r="H110">
        <v>1244.44</v>
      </c>
      <c r="I110">
        <f t="shared" si="3"/>
        <v>1319.1064000000001</v>
      </c>
      <c r="J110">
        <v>1418</v>
      </c>
      <c r="K110">
        <f t="shared" si="4"/>
        <v>1418</v>
      </c>
    </row>
    <row r="111" spans="1:11" x14ac:dyDescent="0.35">
      <c r="C111" s="16">
        <v>0</v>
      </c>
      <c r="E111" s="16">
        <v>0</v>
      </c>
      <c r="F111" s="42"/>
      <c r="H111">
        <v>0</v>
      </c>
      <c r="I111">
        <f t="shared" si="3"/>
        <v>0</v>
      </c>
      <c r="K111">
        <f t="shared" si="4"/>
        <v>0</v>
      </c>
    </row>
    <row r="112" spans="1:11" x14ac:dyDescent="0.35">
      <c r="A112" t="s">
        <v>153</v>
      </c>
      <c r="B112" t="s">
        <v>5</v>
      </c>
      <c r="C112" s="16" t="s">
        <v>7</v>
      </c>
      <c r="E112" s="16" t="s">
        <v>7</v>
      </c>
      <c r="F112" s="42"/>
      <c r="G112" s="16" t="s">
        <v>7</v>
      </c>
      <c r="H112" t="s">
        <v>7</v>
      </c>
      <c r="I112" t="str">
        <f t="shared" si="3"/>
        <v>Standard</v>
      </c>
      <c r="K112" t="str">
        <f t="shared" si="4"/>
        <v>Standard</v>
      </c>
    </row>
    <row r="113" spans="1:11" x14ac:dyDescent="0.35">
      <c r="B113" t="s">
        <v>154</v>
      </c>
      <c r="C113" s="16">
        <v>3657</v>
      </c>
      <c r="D113" s="43">
        <v>3657</v>
      </c>
      <c r="E113" s="16">
        <v>3586</v>
      </c>
      <c r="F113" s="42"/>
      <c r="G113" s="16">
        <v>2968</v>
      </c>
      <c r="H113">
        <v>3146.0800000000004</v>
      </c>
      <c r="I113">
        <f t="shared" si="3"/>
        <v>3334.8448000000008</v>
      </c>
      <c r="J113">
        <v>3586</v>
      </c>
      <c r="K113">
        <f t="shared" si="4"/>
        <v>3586</v>
      </c>
    </row>
    <row r="114" spans="1:11" x14ac:dyDescent="0.35">
      <c r="B114" t="s">
        <v>155</v>
      </c>
      <c r="C114" s="16">
        <v>7656</v>
      </c>
      <c r="D114" s="43">
        <v>7656</v>
      </c>
      <c r="E114" s="16">
        <v>7292.1640000000007</v>
      </c>
      <c r="F114" s="42"/>
      <c r="G114" s="16">
        <v>6490</v>
      </c>
      <c r="H114">
        <v>6879.4000000000005</v>
      </c>
      <c r="I114">
        <f t="shared" si="3"/>
        <v>7292.1640000000007</v>
      </c>
      <c r="K114">
        <f t="shared" si="4"/>
        <v>7292.1640000000007</v>
      </c>
    </row>
    <row r="115" spans="1:11" x14ac:dyDescent="0.35">
      <c r="C115" s="16">
        <v>0</v>
      </c>
      <c r="E115" s="16">
        <v>0</v>
      </c>
      <c r="F115" s="42"/>
      <c r="H115">
        <v>0</v>
      </c>
      <c r="I115">
        <f t="shared" si="3"/>
        <v>0</v>
      </c>
      <c r="K115">
        <f t="shared" si="4"/>
        <v>0</v>
      </c>
    </row>
    <row r="116" spans="1:11" x14ac:dyDescent="0.35">
      <c r="A116" t="s">
        <v>156</v>
      </c>
      <c r="B116" t="s">
        <v>5</v>
      </c>
      <c r="C116" s="16" t="s">
        <v>7</v>
      </c>
      <c r="E116" s="16" t="s">
        <v>7</v>
      </c>
      <c r="F116" s="42"/>
      <c r="G116" s="16" t="s">
        <v>7</v>
      </c>
      <c r="H116" t="s">
        <v>7</v>
      </c>
      <c r="I116" t="str">
        <f t="shared" si="3"/>
        <v>Standard</v>
      </c>
      <c r="K116" t="str">
        <f t="shared" si="4"/>
        <v>Standard</v>
      </c>
    </row>
    <row r="117" spans="1:11" x14ac:dyDescent="0.35">
      <c r="B117" t="s">
        <v>2</v>
      </c>
      <c r="C117" s="16">
        <v>1208</v>
      </c>
      <c r="D117" s="43">
        <v>1208</v>
      </c>
      <c r="E117" s="16">
        <v>1150</v>
      </c>
      <c r="F117" s="42"/>
      <c r="G117" s="16">
        <v>968</v>
      </c>
      <c r="H117">
        <v>1026.0800000000002</v>
      </c>
      <c r="I117">
        <f t="shared" si="3"/>
        <v>1087.6448000000003</v>
      </c>
      <c r="J117">
        <v>1150</v>
      </c>
      <c r="K117">
        <f t="shared" si="4"/>
        <v>1150</v>
      </c>
    </row>
    <row r="118" spans="1:11" x14ac:dyDescent="0.35">
      <c r="C118" s="16">
        <v>0</v>
      </c>
      <c r="E118" s="16">
        <v>0</v>
      </c>
      <c r="F118" s="42"/>
      <c r="H118">
        <v>0</v>
      </c>
      <c r="I118">
        <f t="shared" si="3"/>
        <v>0</v>
      </c>
      <c r="K118">
        <f t="shared" si="4"/>
        <v>0</v>
      </c>
    </row>
    <row r="119" spans="1:11" x14ac:dyDescent="0.35">
      <c r="A119" t="s">
        <v>28</v>
      </c>
      <c r="B119" t="s">
        <v>157</v>
      </c>
      <c r="C119" s="16" t="s">
        <v>7</v>
      </c>
      <c r="E119" s="16" t="s">
        <v>7</v>
      </c>
      <c r="F119" s="42"/>
      <c r="G119" s="16" t="s">
        <v>7</v>
      </c>
      <c r="H119" t="s">
        <v>7</v>
      </c>
      <c r="I119" t="str">
        <f t="shared" si="3"/>
        <v>Standard</v>
      </c>
      <c r="K119" t="str">
        <f t="shared" si="4"/>
        <v>Standard</v>
      </c>
    </row>
    <row r="120" spans="1:11" x14ac:dyDescent="0.35">
      <c r="B120" t="s">
        <v>158</v>
      </c>
      <c r="C120" s="16">
        <v>288</v>
      </c>
      <c r="D120" s="43">
        <v>288</v>
      </c>
      <c r="E120" s="16">
        <v>282</v>
      </c>
      <c r="F120" s="42"/>
      <c r="G120" s="16">
        <v>238</v>
      </c>
      <c r="H120">
        <v>252.28</v>
      </c>
      <c r="I120">
        <f t="shared" si="3"/>
        <v>267.41680000000002</v>
      </c>
      <c r="J120">
        <v>282</v>
      </c>
      <c r="K120">
        <f t="shared" si="4"/>
        <v>282</v>
      </c>
    </row>
    <row r="121" spans="1:11" x14ac:dyDescent="0.35">
      <c r="B121" t="s">
        <v>159</v>
      </c>
      <c r="C121" s="16">
        <v>2190</v>
      </c>
      <c r="D121" s="43">
        <v>2190</v>
      </c>
      <c r="E121" s="16">
        <v>2156</v>
      </c>
      <c r="F121" s="42"/>
      <c r="G121" s="16">
        <v>1816</v>
      </c>
      <c r="H121">
        <v>1924.96</v>
      </c>
      <c r="I121">
        <f t="shared" si="3"/>
        <v>2040.4576000000002</v>
      </c>
      <c r="J121">
        <v>2156</v>
      </c>
      <c r="K121">
        <f t="shared" si="4"/>
        <v>2156</v>
      </c>
    </row>
    <row r="122" spans="1:11" x14ac:dyDescent="0.35">
      <c r="B122" t="s">
        <v>160</v>
      </c>
      <c r="C122" s="16">
        <v>3051</v>
      </c>
      <c r="D122" s="43">
        <v>3051</v>
      </c>
      <c r="E122" s="16">
        <v>2992</v>
      </c>
      <c r="F122" s="42"/>
      <c r="G122" s="16">
        <f>G121+704</f>
        <v>2520</v>
      </c>
      <c r="H122">
        <v>2671.2000000000003</v>
      </c>
      <c r="I122">
        <f t="shared" si="3"/>
        <v>2831.4720000000002</v>
      </c>
      <c r="J122">
        <v>2992</v>
      </c>
      <c r="K122">
        <f t="shared" si="4"/>
        <v>2992</v>
      </c>
    </row>
    <row r="123" spans="1:11" x14ac:dyDescent="0.35">
      <c r="C123" s="16">
        <v>0</v>
      </c>
      <c r="E123" s="16">
        <v>0</v>
      </c>
      <c r="F123" s="42"/>
      <c r="H123">
        <v>0</v>
      </c>
      <c r="I123">
        <f t="shared" si="3"/>
        <v>0</v>
      </c>
      <c r="K123">
        <f t="shared" si="4"/>
        <v>0</v>
      </c>
    </row>
    <row r="124" spans="1:11" x14ac:dyDescent="0.35">
      <c r="A124" t="s">
        <v>225</v>
      </c>
      <c r="B124" t="s">
        <v>5</v>
      </c>
      <c r="C124" s="16" t="s">
        <v>7</v>
      </c>
      <c r="E124" s="16" t="s">
        <v>7</v>
      </c>
      <c r="F124" s="42"/>
      <c r="G124" s="16" t="s">
        <v>7</v>
      </c>
      <c r="H124" t="s">
        <v>7</v>
      </c>
      <c r="I124" t="str">
        <f t="shared" si="3"/>
        <v>Standard</v>
      </c>
      <c r="K124" t="str">
        <f t="shared" si="4"/>
        <v>Standard</v>
      </c>
    </row>
    <row r="125" spans="1:11" x14ac:dyDescent="0.35">
      <c r="B125" t="s">
        <v>226</v>
      </c>
      <c r="C125" s="16">
        <v>522</v>
      </c>
      <c r="D125" s="43">
        <v>522</v>
      </c>
      <c r="E125" s="16">
        <v>512.6</v>
      </c>
      <c r="F125" s="42"/>
      <c r="G125" s="16">
        <v>440</v>
      </c>
      <c r="H125">
        <v>466.40000000000003</v>
      </c>
      <c r="I125">
        <f t="shared" si="3"/>
        <v>494.38400000000007</v>
      </c>
      <c r="J125">
        <v>512.6</v>
      </c>
      <c r="K125">
        <f t="shared" si="4"/>
        <v>512.6</v>
      </c>
    </row>
    <row r="126" spans="1:11" x14ac:dyDescent="0.35">
      <c r="C126" s="16">
        <v>0</v>
      </c>
      <c r="E126" s="16">
        <v>0</v>
      </c>
      <c r="F126" s="42"/>
      <c r="H126">
        <v>0</v>
      </c>
      <c r="I126">
        <f t="shared" si="3"/>
        <v>0</v>
      </c>
      <c r="K126">
        <f t="shared" si="4"/>
        <v>0</v>
      </c>
    </row>
    <row r="127" spans="1:11" x14ac:dyDescent="0.35">
      <c r="A127" t="s">
        <v>227</v>
      </c>
      <c r="B127" t="s">
        <v>5</v>
      </c>
      <c r="C127" s="16" t="s">
        <v>7</v>
      </c>
      <c r="E127" s="16" t="s">
        <v>7</v>
      </c>
      <c r="F127" s="42"/>
      <c r="G127" s="16" t="s">
        <v>7</v>
      </c>
      <c r="H127" t="s">
        <v>7</v>
      </c>
      <c r="I127" t="str">
        <f t="shared" si="3"/>
        <v>Standard</v>
      </c>
      <c r="K127" t="str">
        <f t="shared" si="4"/>
        <v>Standard</v>
      </c>
    </row>
    <row r="128" spans="1:11" x14ac:dyDescent="0.35">
      <c r="B128" t="s">
        <v>228</v>
      </c>
      <c r="C128" s="16">
        <v>412</v>
      </c>
      <c r="D128" s="43">
        <v>412</v>
      </c>
      <c r="E128" s="16">
        <v>308</v>
      </c>
      <c r="F128" s="42"/>
      <c r="G128" s="16">
        <v>260</v>
      </c>
      <c r="H128">
        <v>275.60000000000002</v>
      </c>
      <c r="I128">
        <f t="shared" si="3"/>
        <v>292.13600000000002</v>
      </c>
      <c r="J128">
        <v>308</v>
      </c>
      <c r="K128">
        <f t="shared" si="4"/>
        <v>308</v>
      </c>
    </row>
    <row r="129" spans="1:11" x14ac:dyDescent="0.35">
      <c r="C129" s="16">
        <v>0</v>
      </c>
      <c r="E129" s="16">
        <v>0</v>
      </c>
      <c r="F129" s="42"/>
      <c r="H129">
        <v>0</v>
      </c>
      <c r="I129">
        <f t="shared" si="3"/>
        <v>0</v>
      </c>
      <c r="K129">
        <f t="shared" si="4"/>
        <v>0</v>
      </c>
    </row>
    <row r="130" spans="1:11" x14ac:dyDescent="0.35">
      <c r="A130" t="s">
        <v>224</v>
      </c>
      <c r="B130" t="s">
        <v>5</v>
      </c>
      <c r="C130" s="16" t="s">
        <v>7</v>
      </c>
      <c r="E130" s="16" t="s">
        <v>7</v>
      </c>
      <c r="F130" s="42"/>
      <c r="G130" s="16" t="s">
        <v>7</v>
      </c>
      <c r="H130" t="s">
        <v>7</v>
      </c>
      <c r="I130" t="str">
        <f t="shared" si="3"/>
        <v>Standard</v>
      </c>
      <c r="K130" t="str">
        <f t="shared" si="4"/>
        <v>Standard</v>
      </c>
    </row>
    <row r="131" spans="1:11" x14ac:dyDescent="0.35">
      <c r="B131" t="s">
        <v>303</v>
      </c>
      <c r="C131" s="16">
        <v>2895</v>
      </c>
      <c r="D131" s="43">
        <v>2895</v>
      </c>
      <c r="E131" s="16">
        <v>2895</v>
      </c>
      <c r="F131" s="42"/>
      <c r="G131" s="16">
        <v>2480</v>
      </c>
      <c r="H131">
        <v>2628.8</v>
      </c>
      <c r="I131">
        <f t="shared" ref="I131:I194" si="5">IF(ISNUMBER(H131),H131*1.06,H131)</f>
        <v>2786.5280000000002</v>
      </c>
      <c r="J131">
        <v>2895</v>
      </c>
      <c r="K131">
        <f t="shared" si="4"/>
        <v>2895</v>
      </c>
    </row>
    <row r="132" spans="1:11" x14ac:dyDescent="0.35">
      <c r="C132" s="16">
        <v>0</v>
      </c>
      <c r="E132" s="16">
        <v>0</v>
      </c>
      <c r="F132" s="42"/>
      <c r="H132">
        <v>0</v>
      </c>
      <c r="I132">
        <f t="shared" si="5"/>
        <v>0</v>
      </c>
      <c r="K132">
        <f t="shared" si="4"/>
        <v>0</v>
      </c>
    </row>
    <row r="133" spans="1:11" x14ac:dyDescent="0.35">
      <c r="A133" t="s">
        <v>161</v>
      </c>
      <c r="B133" t="s">
        <v>5</v>
      </c>
      <c r="C133" s="16" t="s">
        <v>7</v>
      </c>
      <c r="E133" s="16" t="s">
        <v>7</v>
      </c>
      <c r="F133" s="42"/>
      <c r="G133" s="16" t="s">
        <v>7</v>
      </c>
      <c r="H133" t="s">
        <v>7</v>
      </c>
      <c r="I133" t="str">
        <f t="shared" si="5"/>
        <v>Standard</v>
      </c>
      <c r="K133" t="str">
        <f t="shared" si="4"/>
        <v>Standard</v>
      </c>
    </row>
    <row r="134" spans="1:11" x14ac:dyDescent="0.35">
      <c r="B134" t="s">
        <v>2</v>
      </c>
      <c r="C134" s="16">
        <v>0</v>
      </c>
      <c r="E134" s="16">
        <v>386</v>
      </c>
      <c r="F134" s="42"/>
      <c r="G134" s="16">
        <v>320</v>
      </c>
      <c r="H134">
        <v>339.20000000000005</v>
      </c>
      <c r="I134">
        <f t="shared" si="5"/>
        <v>359.55200000000008</v>
      </c>
      <c r="J134">
        <v>386</v>
      </c>
      <c r="K134">
        <f t="shared" si="4"/>
        <v>386</v>
      </c>
    </row>
    <row r="135" spans="1:11" x14ac:dyDescent="0.35">
      <c r="C135" s="16">
        <v>0</v>
      </c>
      <c r="E135" s="16">
        <v>0</v>
      </c>
      <c r="F135" s="42"/>
      <c r="H135">
        <v>0</v>
      </c>
      <c r="I135">
        <f t="shared" si="5"/>
        <v>0</v>
      </c>
      <c r="K135">
        <f t="shared" si="4"/>
        <v>0</v>
      </c>
    </row>
    <row r="136" spans="1:11" x14ac:dyDescent="0.35">
      <c r="A136" t="s">
        <v>162</v>
      </c>
      <c r="B136" t="s">
        <v>5</v>
      </c>
      <c r="C136" s="16" t="s">
        <v>7</v>
      </c>
      <c r="E136" s="16" t="s">
        <v>7</v>
      </c>
      <c r="F136" s="42"/>
      <c r="G136" s="16" t="s">
        <v>7</v>
      </c>
      <c r="H136" t="s">
        <v>7</v>
      </c>
      <c r="I136" t="str">
        <f t="shared" si="5"/>
        <v>Standard</v>
      </c>
      <c r="K136" t="str">
        <f t="shared" ref="K136:K199" si="6">IF(ISNUMBER(J136),J136,I136)</f>
        <v>Standard</v>
      </c>
    </row>
    <row r="137" spans="1:11" x14ac:dyDescent="0.35">
      <c r="B137" t="s">
        <v>2</v>
      </c>
      <c r="C137" s="16">
        <v>0</v>
      </c>
      <c r="E137" s="16">
        <v>640</v>
      </c>
      <c r="F137" s="42"/>
      <c r="G137" s="16">
        <v>540</v>
      </c>
      <c r="H137">
        <v>572.4</v>
      </c>
      <c r="I137">
        <f t="shared" si="5"/>
        <v>606.74400000000003</v>
      </c>
      <c r="J137">
        <v>640</v>
      </c>
      <c r="K137">
        <f t="shared" si="6"/>
        <v>640</v>
      </c>
    </row>
    <row r="138" spans="1:11" x14ac:dyDescent="0.35">
      <c r="C138" s="16">
        <v>0</v>
      </c>
      <c r="E138" s="16">
        <v>0</v>
      </c>
      <c r="F138" s="42"/>
      <c r="H138">
        <v>0</v>
      </c>
      <c r="I138">
        <f t="shared" si="5"/>
        <v>0</v>
      </c>
      <c r="K138">
        <f t="shared" si="6"/>
        <v>0</v>
      </c>
    </row>
    <row r="139" spans="1:11" x14ac:dyDescent="0.35">
      <c r="A139" t="s">
        <v>164</v>
      </c>
      <c r="B139" t="s">
        <v>5</v>
      </c>
      <c r="C139" s="16" t="s">
        <v>7</v>
      </c>
      <c r="E139" s="16" t="s">
        <v>7</v>
      </c>
      <c r="F139" s="42"/>
      <c r="G139" s="16" t="s">
        <v>7</v>
      </c>
      <c r="H139" t="s">
        <v>7</v>
      </c>
      <c r="I139" t="str">
        <f t="shared" si="5"/>
        <v>Standard</v>
      </c>
      <c r="K139" t="str">
        <f t="shared" si="6"/>
        <v>Standard</v>
      </c>
    </row>
    <row r="140" spans="1:11" x14ac:dyDescent="0.35">
      <c r="B140" t="s">
        <v>163</v>
      </c>
      <c r="C140" s="16">
        <v>3324</v>
      </c>
      <c r="D140" s="43">
        <v>3324</v>
      </c>
      <c r="E140" s="16">
        <v>3324</v>
      </c>
      <c r="F140" s="42"/>
      <c r="G140" s="16">
        <v>2800</v>
      </c>
      <c r="H140">
        <v>2968</v>
      </c>
      <c r="I140">
        <f t="shared" si="5"/>
        <v>3146.0800000000004</v>
      </c>
      <c r="J140">
        <v>3324</v>
      </c>
      <c r="K140">
        <f t="shared" si="6"/>
        <v>3324</v>
      </c>
    </row>
    <row r="141" spans="1:11" x14ac:dyDescent="0.35">
      <c r="B141" t="s">
        <v>165</v>
      </c>
      <c r="C141" s="16">
        <v>4842</v>
      </c>
      <c r="D141" s="43">
        <v>4842</v>
      </c>
      <c r="E141" s="16">
        <v>4842</v>
      </c>
      <c r="F141" s="42"/>
      <c r="G141" s="16">
        <v>4080</v>
      </c>
      <c r="H141">
        <v>4324.8</v>
      </c>
      <c r="I141">
        <f t="shared" si="5"/>
        <v>4584.2880000000005</v>
      </c>
      <c r="J141">
        <v>4842</v>
      </c>
      <c r="K141">
        <f t="shared" si="6"/>
        <v>4842</v>
      </c>
    </row>
    <row r="142" spans="1:11" x14ac:dyDescent="0.35">
      <c r="C142" s="16" t="s">
        <v>24</v>
      </c>
      <c r="D142" s="43" t="s">
        <v>24</v>
      </c>
      <c r="E142" s="16">
        <v>0</v>
      </c>
      <c r="F142" s="42"/>
      <c r="H142">
        <v>0</v>
      </c>
      <c r="I142">
        <f t="shared" si="5"/>
        <v>0</v>
      </c>
      <c r="K142">
        <f t="shared" si="6"/>
        <v>0</v>
      </c>
    </row>
    <row r="143" spans="1:11" x14ac:dyDescent="0.35">
      <c r="A143" t="s">
        <v>168</v>
      </c>
      <c r="B143" t="s">
        <v>5</v>
      </c>
      <c r="C143" s="16" t="s">
        <v>7</v>
      </c>
      <c r="E143" s="16" t="s">
        <v>7</v>
      </c>
      <c r="F143" s="42"/>
      <c r="G143" s="16" t="s">
        <v>7</v>
      </c>
      <c r="H143" t="s">
        <v>7</v>
      </c>
      <c r="I143" t="str">
        <f t="shared" si="5"/>
        <v>Standard</v>
      </c>
      <c r="K143" t="str">
        <f t="shared" si="6"/>
        <v>Standard</v>
      </c>
    </row>
    <row r="144" spans="1:11" x14ac:dyDescent="0.35">
      <c r="B144" t="s">
        <v>169</v>
      </c>
      <c r="C144" s="16">
        <v>1650</v>
      </c>
      <c r="D144" s="43">
        <v>1650</v>
      </c>
      <c r="E144" s="16">
        <v>1534</v>
      </c>
      <c r="F144" s="42"/>
      <c r="G144" s="16">
        <v>1308</v>
      </c>
      <c r="H144">
        <v>1386.48</v>
      </c>
      <c r="I144">
        <f t="shared" si="5"/>
        <v>1469.6688000000001</v>
      </c>
      <c r="J144">
        <v>1534</v>
      </c>
      <c r="K144">
        <f t="shared" si="6"/>
        <v>1534</v>
      </c>
    </row>
    <row r="145" spans="1:11" x14ac:dyDescent="0.35">
      <c r="C145" s="16">
        <v>0</v>
      </c>
      <c r="E145" s="16">
        <v>0</v>
      </c>
      <c r="F145" s="42"/>
      <c r="H145">
        <v>0</v>
      </c>
      <c r="I145">
        <f t="shared" si="5"/>
        <v>0</v>
      </c>
      <c r="K145">
        <f t="shared" si="6"/>
        <v>0</v>
      </c>
    </row>
    <row r="146" spans="1:11" x14ac:dyDescent="0.35">
      <c r="A146" t="s">
        <v>166</v>
      </c>
      <c r="B146" t="s">
        <v>5</v>
      </c>
      <c r="C146" s="16" t="s">
        <v>7</v>
      </c>
      <c r="E146" s="16" t="s">
        <v>7</v>
      </c>
      <c r="F146" s="42"/>
      <c r="G146" s="16" t="s">
        <v>7</v>
      </c>
      <c r="H146" t="s">
        <v>7</v>
      </c>
      <c r="I146" t="str">
        <f t="shared" si="5"/>
        <v>Standard</v>
      </c>
      <c r="K146" t="str">
        <f t="shared" si="6"/>
        <v>Standard</v>
      </c>
    </row>
    <row r="147" spans="1:11" x14ac:dyDescent="0.35">
      <c r="B147" t="s">
        <v>2</v>
      </c>
      <c r="C147" s="16">
        <v>7150</v>
      </c>
      <c r="D147" s="43">
        <v>7150</v>
      </c>
      <c r="E147" s="16">
        <v>6988</v>
      </c>
      <c r="F147" s="42"/>
      <c r="G147" s="16">
        <v>5796</v>
      </c>
      <c r="H147">
        <v>6143.76</v>
      </c>
      <c r="I147">
        <f t="shared" si="5"/>
        <v>6512.3856000000005</v>
      </c>
      <c r="J147">
        <v>6988</v>
      </c>
      <c r="K147">
        <f t="shared" si="6"/>
        <v>6988</v>
      </c>
    </row>
    <row r="148" spans="1:11" x14ac:dyDescent="0.35">
      <c r="C148" s="16">
        <v>0</v>
      </c>
      <c r="E148" s="16">
        <v>0</v>
      </c>
      <c r="F148" s="42"/>
      <c r="H148">
        <v>0</v>
      </c>
      <c r="I148">
        <f t="shared" si="5"/>
        <v>0</v>
      </c>
      <c r="K148">
        <f t="shared" si="6"/>
        <v>0</v>
      </c>
    </row>
    <row r="149" spans="1:11" x14ac:dyDescent="0.35">
      <c r="A149" t="s">
        <v>167</v>
      </c>
      <c r="B149" t="s">
        <v>5</v>
      </c>
      <c r="C149" s="16" t="s">
        <v>7</v>
      </c>
      <c r="E149" s="16" t="s">
        <v>7</v>
      </c>
      <c r="F149" s="42"/>
      <c r="G149" s="16" t="s">
        <v>7</v>
      </c>
      <c r="H149" t="s">
        <v>7</v>
      </c>
      <c r="I149" t="str">
        <f t="shared" si="5"/>
        <v>Standard</v>
      </c>
      <c r="K149" t="str">
        <f t="shared" si="6"/>
        <v>Standard</v>
      </c>
    </row>
    <row r="150" spans="1:11" x14ac:dyDescent="0.35">
      <c r="B150" t="s">
        <v>2</v>
      </c>
      <c r="C150" s="16">
        <v>320</v>
      </c>
      <c r="D150" s="43">
        <v>320</v>
      </c>
      <c r="E150" s="16">
        <v>284</v>
      </c>
      <c r="F150" s="42"/>
      <c r="G150" s="16">
        <v>210</v>
      </c>
      <c r="H150">
        <v>222.60000000000002</v>
      </c>
      <c r="I150">
        <f t="shared" si="5"/>
        <v>235.95600000000005</v>
      </c>
      <c r="J150">
        <v>284</v>
      </c>
      <c r="K150">
        <f t="shared" si="6"/>
        <v>284</v>
      </c>
    </row>
    <row r="151" spans="1:11" x14ac:dyDescent="0.35">
      <c r="C151" s="16">
        <v>0</v>
      </c>
      <c r="E151" s="16">
        <v>0</v>
      </c>
      <c r="F151" s="42"/>
      <c r="H151">
        <v>0</v>
      </c>
      <c r="I151">
        <f t="shared" si="5"/>
        <v>0</v>
      </c>
      <c r="K151">
        <f t="shared" si="6"/>
        <v>0</v>
      </c>
    </row>
    <row r="152" spans="1:11" x14ac:dyDescent="0.35">
      <c r="A152" t="s">
        <v>20</v>
      </c>
      <c r="B152" t="s">
        <v>5</v>
      </c>
      <c r="C152" s="16" t="s">
        <v>7</v>
      </c>
      <c r="E152" s="16" t="s">
        <v>7</v>
      </c>
      <c r="F152" s="42"/>
      <c r="G152" s="16" t="s">
        <v>7</v>
      </c>
      <c r="H152" t="s">
        <v>7</v>
      </c>
      <c r="I152" t="str">
        <f t="shared" si="5"/>
        <v>Standard</v>
      </c>
      <c r="K152" t="str">
        <f t="shared" si="6"/>
        <v>Standard</v>
      </c>
    </row>
    <row r="153" spans="1:11" x14ac:dyDescent="0.35">
      <c r="B153" t="s">
        <v>2</v>
      </c>
      <c r="C153" s="34">
        <v>275</v>
      </c>
      <c r="D153" s="43">
        <v>275</v>
      </c>
      <c r="E153" s="16">
        <v>260</v>
      </c>
      <c r="F153" s="42"/>
      <c r="G153" s="34">
        <v>220</v>
      </c>
      <c r="H153">
        <v>233.20000000000002</v>
      </c>
      <c r="I153">
        <f t="shared" si="5"/>
        <v>247.19200000000004</v>
      </c>
      <c r="J153">
        <v>260</v>
      </c>
      <c r="K153">
        <f t="shared" si="6"/>
        <v>260</v>
      </c>
    </row>
    <row r="154" spans="1:11" x14ac:dyDescent="0.35">
      <c r="C154" s="16">
        <v>0</v>
      </c>
      <c r="E154" s="16">
        <v>0</v>
      </c>
      <c r="F154" s="42"/>
      <c r="H154">
        <v>0</v>
      </c>
      <c r="I154">
        <f t="shared" si="5"/>
        <v>0</v>
      </c>
      <c r="K154">
        <f t="shared" si="6"/>
        <v>0</v>
      </c>
    </row>
    <row r="155" spans="1:11" x14ac:dyDescent="0.35">
      <c r="A155" t="s">
        <v>170</v>
      </c>
      <c r="B155" t="s">
        <v>5</v>
      </c>
      <c r="C155" s="16" t="s">
        <v>7</v>
      </c>
      <c r="E155" s="16" t="s">
        <v>7</v>
      </c>
      <c r="F155" s="42"/>
      <c r="G155" s="16" t="s">
        <v>7</v>
      </c>
      <c r="H155" t="s">
        <v>7</v>
      </c>
      <c r="I155" t="str">
        <f t="shared" si="5"/>
        <v>Standard</v>
      </c>
      <c r="K155" t="str">
        <f t="shared" si="6"/>
        <v>Standard</v>
      </c>
    </row>
    <row r="156" spans="1:11" x14ac:dyDescent="0.35">
      <c r="B156" t="s">
        <v>2</v>
      </c>
      <c r="C156" s="16">
        <v>320</v>
      </c>
      <c r="D156" s="43">
        <v>320</v>
      </c>
      <c r="E156" s="16">
        <v>272</v>
      </c>
      <c r="F156" s="42"/>
      <c r="G156" s="16">
        <v>200</v>
      </c>
      <c r="H156">
        <v>212</v>
      </c>
      <c r="I156">
        <f t="shared" si="5"/>
        <v>224.72</v>
      </c>
      <c r="J156">
        <v>272</v>
      </c>
      <c r="K156">
        <f t="shared" si="6"/>
        <v>272</v>
      </c>
    </row>
    <row r="157" spans="1:11" x14ac:dyDescent="0.35">
      <c r="C157" s="16">
        <v>0</v>
      </c>
      <c r="E157" s="16">
        <v>0</v>
      </c>
      <c r="F157" s="42"/>
      <c r="H157">
        <v>0</v>
      </c>
      <c r="I157">
        <f t="shared" si="5"/>
        <v>0</v>
      </c>
      <c r="K157">
        <f t="shared" si="6"/>
        <v>0</v>
      </c>
    </row>
    <row r="158" spans="1:11" x14ac:dyDescent="0.35">
      <c r="A158" t="s">
        <v>294</v>
      </c>
      <c r="B158" t="s">
        <v>5</v>
      </c>
      <c r="C158" s="16" t="s">
        <v>7</v>
      </c>
      <c r="E158" s="16" t="s">
        <v>7</v>
      </c>
      <c r="F158" s="42"/>
      <c r="G158" s="16" t="s">
        <v>7</v>
      </c>
      <c r="H158" t="s">
        <v>7</v>
      </c>
      <c r="I158" t="str">
        <f t="shared" si="5"/>
        <v>Standard</v>
      </c>
      <c r="K158" t="str">
        <f t="shared" si="6"/>
        <v>Standard</v>
      </c>
    </row>
    <row r="159" spans="1:11" x14ac:dyDescent="0.35">
      <c r="B159" t="s">
        <v>2</v>
      </c>
      <c r="C159" s="16">
        <v>198</v>
      </c>
      <c r="D159" s="43">
        <v>198</v>
      </c>
      <c r="E159" s="16">
        <v>189</v>
      </c>
      <c r="F159" s="42"/>
      <c r="G159" s="16">
        <v>140</v>
      </c>
      <c r="H159">
        <v>148.4</v>
      </c>
      <c r="I159">
        <f t="shared" si="5"/>
        <v>157.304</v>
      </c>
      <c r="J159">
        <v>189</v>
      </c>
      <c r="K159">
        <f t="shared" si="6"/>
        <v>189</v>
      </c>
    </row>
    <row r="160" spans="1:11" x14ac:dyDescent="0.35">
      <c r="C160" s="16">
        <v>0</v>
      </c>
      <c r="E160" s="16">
        <v>0</v>
      </c>
      <c r="F160" s="42"/>
      <c r="H160">
        <v>0</v>
      </c>
      <c r="I160">
        <f t="shared" si="5"/>
        <v>0</v>
      </c>
      <c r="K160">
        <f t="shared" si="6"/>
        <v>0</v>
      </c>
    </row>
    <row r="161" spans="1:11" x14ac:dyDescent="0.35">
      <c r="A161" t="s">
        <v>295</v>
      </c>
      <c r="B161" t="s">
        <v>5</v>
      </c>
      <c r="C161" s="16" t="s">
        <v>7</v>
      </c>
      <c r="E161" s="16" t="s">
        <v>7</v>
      </c>
      <c r="F161" s="42"/>
      <c r="G161" s="16" t="s">
        <v>7</v>
      </c>
      <c r="H161" t="s">
        <v>7</v>
      </c>
      <c r="I161" t="str">
        <f t="shared" si="5"/>
        <v>Standard</v>
      </c>
      <c r="K161" t="str">
        <f t="shared" si="6"/>
        <v>Standard</v>
      </c>
    </row>
    <row r="162" spans="1:11" x14ac:dyDescent="0.35">
      <c r="B162" t="s">
        <v>2</v>
      </c>
      <c r="C162" s="16">
        <v>198</v>
      </c>
      <c r="D162" s="43">
        <v>198</v>
      </c>
      <c r="E162" s="16">
        <v>189</v>
      </c>
      <c r="F162" s="42"/>
      <c r="G162" s="16">
        <v>140</v>
      </c>
      <c r="H162">
        <v>148.4</v>
      </c>
      <c r="I162">
        <f t="shared" si="5"/>
        <v>157.304</v>
      </c>
      <c r="J162">
        <v>189</v>
      </c>
      <c r="K162">
        <f t="shared" si="6"/>
        <v>189</v>
      </c>
    </row>
    <row r="163" spans="1:11" x14ac:dyDescent="0.35">
      <c r="C163" s="16">
        <v>0</v>
      </c>
      <c r="E163" s="16">
        <v>0</v>
      </c>
      <c r="F163" s="42"/>
      <c r="H163">
        <v>0</v>
      </c>
      <c r="I163">
        <f t="shared" si="5"/>
        <v>0</v>
      </c>
      <c r="K163">
        <f t="shared" si="6"/>
        <v>0</v>
      </c>
    </row>
    <row r="164" spans="1:11" x14ac:dyDescent="0.35">
      <c r="A164" t="s">
        <v>171</v>
      </c>
      <c r="B164" t="s">
        <v>5</v>
      </c>
      <c r="C164" s="16" t="s">
        <v>7</v>
      </c>
      <c r="E164" s="16" t="s">
        <v>7</v>
      </c>
      <c r="F164" s="42"/>
      <c r="G164" s="16" t="s">
        <v>7</v>
      </c>
      <c r="H164" t="s">
        <v>7</v>
      </c>
      <c r="I164" t="str">
        <f t="shared" si="5"/>
        <v>Standard</v>
      </c>
      <c r="K164" t="str">
        <f t="shared" si="6"/>
        <v>Standard</v>
      </c>
    </row>
    <row r="165" spans="1:11" x14ac:dyDescent="0.35">
      <c r="B165" t="s">
        <v>2</v>
      </c>
      <c r="C165" s="16">
        <v>760</v>
      </c>
      <c r="D165" s="43">
        <v>760</v>
      </c>
      <c r="E165" s="16">
        <v>724</v>
      </c>
      <c r="F165" s="42"/>
      <c r="G165" s="16">
        <v>646</v>
      </c>
      <c r="H165">
        <v>684.76</v>
      </c>
      <c r="I165">
        <f t="shared" si="5"/>
        <v>725.84559999999999</v>
      </c>
      <c r="J165">
        <v>724</v>
      </c>
      <c r="K165">
        <f t="shared" si="6"/>
        <v>724</v>
      </c>
    </row>
    <row r="166" spans="1:11" x14ac:dyDescent="0.35">
      <c r="C166" s="16">
        <v>0</v>
      </c>
      <c r="E166" s="16">
        <v>0</v>
      </c>
      <c r="F166" s="42"/>
      <c r="H166">
        <v>0</v>
      </c>
      <c r="I166">
        <f t="shared" si="5"/>
        <v>0</v>
      </c>
      <c r="K166">
        <f t="shared" si="6"/>
        <v>0</v>
      </c>
    </row>
    <row r="167" spans="1:11" x14ac:dyDescent="0.35">
      <c r="A167" t="s">
        <v>172</v>
      </c>
      <c r="B167" t="s">
        <v>5</v>
      </c>
      <c r="C167" s="16" t="s">
        <v>7</v>
      </c>
      <c r="E167" s="16" t="s">
        <v>7</v>
      </c>
      <c r="F167" s="42"/>
      <c r="G167" s="16" t="s">
        <v>7</v>
      </c>
      <c r="H167" t="s">
        <v>7</v>
      </c>
      <c r="I167" t="str">
        <f t="shared" si="5"/>
        <v>Standard</v>
      </c>
      <c r="K167" t="str">
        <f t="shared" si="6"/>
        <v>Standard</v>
      </c>
    </row>
    <row r="168" spans="1:11" x14ac:dyDescent="0.35">
      <c r="B168" t="s">
        <v>2</v>
      </c>
      <c r="C168" s="16">
        <v>558</v>
      </c>
      <c r="D168" s="43">
        <v>558</v>
      </c>
      <c r="E168" s="16">
        <v>542</v>
      </c>
      <c r="F168" s="42"/>
      <c r="G168" s="16">
        <v>420</v>
      </c>
      <c r="H168">
        <v>445.20000000000005</v>
      </c>
      <c r="I168">
        <f t="shared" si="5"/>
        <v>471.91200000000009</v>
      </c>
      <c r="J168">
        <v>542</v>
      </c>
      <c r="K168">
        <f t="shared" si="6"/>
        <v>542</v>
      </c>
    </row>
    <row r="169" spans="1:11" x14ac:dyDescent="0.35">
      <c r="C169" s="16">
        <v>0</v>
      </c>
      <c r="E169" s="16">
        <v>0</v>
      </c>
      <c r="F169" s="42"/>
      <c r="H169">
        <v>0</v>
      </c>
      <c r="I169">
        <f t="shared" si="5"/>
        <v>0</v>
      </c>
      <c r="K169">
        <f t="shared" si="6"/>
        <v>0</v>
      </c>
    </row>
    <row r="170" spans="1:11" x14ac:dyDescent="0.35">
      <c r="A170" t="s">
        <v>173</v>
      </c>
      <c r="B170" t="s">
        <v>5</v>
      </c>
      <c r="C170" s="16" t="s">
        <v>7</v>
      </c>
      <c r="E170" s="16" t="s">
        <v>7</v>
      </c>
      <c r="F170" s="42"/>
      <c r="G170" s="16" t="s">
        <v>7</v>
      </c>
      <c r="H170" t="s">
        <v>7</v>
      </c>
      <c r="I170" t="str">
        <f t="shared" si="5"/>
        <v>Standard</v>
      </c>
      <c r="K170" t="str">
        <f t="shared" si="6"/>
        <v>Standard</v>
      </c>
    </row>
    <row r="171" spans="1:11" x14ac:dyDescent="0.35">
      <c r="B171" t="s">
        <v>174</v>
      </c>
      <c r="C171" s="16">
        <v>11288</v>
      </c>
      <c r="D171" s="43">
        <v>11288</v>
      </c>
      <c r="E171" s="16">
        <v>10940</v>
      </c>
      <c r="F171" s="42"/>
      <c r="G171" s="16">
        <v>9640</v>
      </c>
      <c r="H171">
        <v>10218.4</v>
      </c>
      <c r="I171">
        <f t="shared" si="5"/>
        <v>10831.504000000001</v>
      </c>
      <c r="J171">
        <v>10940</v>
      </c>
      <c r="K171">
        <f t="shared" si="6"/>
        <v>10940</v>
      </c>
    </row>
    <row r="172" spans="1:11" x14ac:dyDescent="0.35">
      <c r="C172" s="16">
        <v>0</v>
      </c>
      <c r="E172" s="16">
        <v>0</v>
      </c>
      <c r="F172" s="42"/>
      <c r="H172">
        <v>0</v>
      </c>
      <c r="I172">
        <f t="shared" si="5"/>
        <v>0</v>
      </c>
      <c r="K172">
        <f t="shared" si="6"/>
        <v>0</v>
      </c>
    </row>
    <row r="173" spans="1:11" x14ac:dyDescent="0.35">
      <c r="A173" t="s">
        <v>175</v>
      </c>
      <c r="B173" t="s">
        <v>176</v>
      </c>
      <c r="C173" s="16" t="s">
        <v>7</v>
      </c>
      <c r="E173" s="16" t="s">
        <v>7</v>
      </c>
      <c r="F173" s="42"/>
      <c r="G173" s="16" t="s">
        <v>7</v>
      </c>
      <c r="H173" t="s">
        <v>7</v>
      </c>
      <c r="I173" t="str">
        <f t="shared" si="5"/>
        <v>Standard</v>
      </c>
      <c r="K173" t="str">
        <f t="shared" si="6"/>
        <v>Standard</v>
      </c>
    </row>
    <row r="174" spans="1:11" x14ac:dyDescent="0.35">
      <c r="B174" t="s">
        <v>177</v>
      </c>
      <c r="C174" s="16">
        <v>6974</v>
      </c>
      <c r="D174" s="43">
        <v>6974</v>
      </c>
      <c r="E174" s="16">
        <v>6974</v>
      </c>
      <c r="F174" s="42"/>
      <c r="G174" s="16">
        <v>5875</v>
      </c>
      <c r="H174">
        <v>6227.5</v>
      </c>
      <c r="I174">
        <f t="shared" si="5"/>
        <v>6601.1500000000005</v>
      </c>
      <c r="J174">
        <v>6974</v>
      </c>
      <c r="K174">
        <f t="shared" si="6"/>
        <v>6974</v>
      </c>
    </row>
    <row r="175" spans="1:11" x14ac:dyDescent="0.35">
      <c r="C175" s="16">
        <v>0</v>
      </c>
      <c r="E175" s="16">
        <v>0</v>
      </c>
      <c r="F175" s="42"/>
      <c r="H175">
        <v>0</v>
      </c>
      <c r="I175">
        <f t="shared" si="5"/>
        <v>0</v>
      </c>
      <c r="K175">
        <f t="shared" si="6"/>
        <v>0</v>
      </c>
    </row>
    <row r="176" spans="1:11" x14ac:dyDescent="0.35">
      <c r="A176" t="s">
        <v>178</v>
      </c>
      <c r="B176" t="s">
        <v>179</v>
      </c>
      <c r="C176" s="16" t="s">
        <v>7</v>
      </c>
      <c r="E176" s="16" t="s">
        <v>7</v>
      </c>
      <c r="F176" s="42"/>
      <c r="G176" s="16" t="s">
        <v>7</v>
      </c>
      <c r="H176" t="s">
        <v>7</v>
      </c>
      <c r="I176" t="str">
        <f t="shared" si="5"/>
        <v>Standard</v>
      </c>
      <c r="K176" t="str">
        <f t="shared" si="6"/>
        <v>Standard</v>
      </c>
    </row>
    <row r="177" spans="1:11" x14ac:dyDescent="0.35">
      <c r="B177" t="s">
        <v>180</v>
      </c>
      <c r="C177" s="16" t="s">
        <v>8</v>
      </c>
      <c r="E177" s="16" t="s">
        <v>8</v>
      </c>
      <c r="F177" s="42"/>
      <c r="G177" s="16" t="s">
        <v>8</v>
      </c>
      <c r="H177" t="s">
        <v>8</v>
      </c>
      <c r="I177" t="str">
        <f t="shared" si="5"/>
        <v>Sur devis</v>
      </c>
      <c r="K177" t="str">
        <f t="shared" si="6"/>
        <v>Sur devis</v>
      </c>
    </row>
    <row r="178" spans="1:11" x14ac:dyDescent="0.35">
      <c r="C178" s="16">
        <v>0</v>
      </c>
      <c r="E178" s="16">
        <v>0</v>
      </c>
      <c r="F178" s="42"/>
      <c r="H178">
        <v>0</v>
      </c>
      <c r="I178">
        <f t="shared" si="5"/>
        <v>0</v>
      </c>
      <c r="K178">
        <f t="shared" si="6"/>
        <v>0</v>
      </c>
    </row>
    <row r="179" spans="1:11" x14ac:dyDescent="0.35">
      <c r="A179" t="s">
        <v>181</v>
      </c>
      <c r="B179" t="s">
        <v>182</v>
      </c>
      <c r="C179" s="16" t="s">
        <v>7</v>
      </c>
      <c r="E179" s="16" t="s">
        <v>7</v>
      </c>
      <c r="F179" s="42"/>
      <c r="G179" s="16" t="s">
        <v>7</v>
      </c>
      <c r="H179" t="s">
        <v>7</v>
      </c>
      <c r="I179" t="str">
        <f t="shared" si="5"/>
        <v>Standard</v>
      </c>
      <c r="K179" t="str">
        <f t="shared" si="6"/>
        <v>Standard</v>
      </c>
    </row>
    <row r="180" spans="1:11" x14ac:dyDescent="0.35">
      <c r="B180" t="s">
        <v>180</v>
      </c>
      <c r="C180" s="16" t="s">
        <v>8</v>
      </c>
      <c r="E180" s="16" t="s">
        <v>8</v>
      </c>
      <c r="F180" s="42"/>
      <c r="G180" s="16" t="s">
        <v>8</v>
      </c>
      <c r="H180" t="s">
        <v>8</v>
      </c>
      <c r="I180" t="str">
        <f t="shared" si="5"/>
        <v>Sur devis</v>
      </c>
      <c r="K180" t="str">
        <f t="shared" si="6"/>
        <v>Sur devis</v>
      </c>
    </row>
    <row r="181" spans="1:11" x14ac:dyDescent="0.35">
      <c r="C181" s="16">
        <v>0</v>
      </c>
      <c r="E181" s="16">
        <v>0</v>
      </c>
      <c r="F181" s="42"/>
      <c r="H181">
        <v>0</v>
      </c>
      <c r="I181">
        <f t="shared" si="5"/>
        <v>0</v>
      </c>
      <c r="K181">
        <f t="shared" si="6"/>
        <v>0</v>
      </c>
    </row>
    <row r="182" spans="1:11" x14ac:dyDescent="0.35">
      <c r="A182" t="s">
        <v>183</v>
      </c>
      <c r="B182" t="s">
        <v>184</v>
      </c>
      <c r="C182" s="16" t="s">
        <v>7</v>
      </c>
      <c r="E182" s="16" t="s">
        <v>7</v>
      </c>
      <c r="F182" s="42"/>
      <c r="G182" s="16" t="s">
        <v>7</v>
      </c>
      <c r="H182" t="s">
        <v>7</v>
      </c>
      <c r="I182" t="str">
        <f t="shared" si="5"/>
        <v>Standard</v>
      </c>
      <c r="K182" t="str">
        <f t="shared" si="6"/>
        <v>Standard</v>
      </c>
    </row>
    <row r="183" spans="1:11" x14ac:dyDescent="0.35">
      <c r="B183" t="s">
        <v>185</v>
      </c>
      <c r="C183" s="16">
        <v>5420</v>
      </c>
      <c r="D183" s="43">
        <v>5420</v>
      </c>
      <c r="E183" s="16">
        <v>5330</v>
      </c>
      <c r="F183" s="42"/>
      <c r="G183" s="16">
        <v>4490</v>
      </c>
      <c r="H183">
        <v>4759.4000000000005</v>
      </c>
      <c r="I183">
        <f t="shared" si="5"/>
        <v>5044.9640000000009</v>
      </c>
      <c r="J183">
        <v>5330</v>
      </c>
      <c r="K183">
        <f t="shared" si="6"/>
        <v>5330</v>
      </c>
    </row>
    <row r="184" spans="1:11" x14ac:dyDescent="0.35">
      <c r="C184" s="16">
        <v>0</v>
      </c>
      <c r="E184" s="16">
        <v>0</v>
      </c>
      <c r="F184" s="42"/>
      <c r="H184">
        <v>0</v>
      </c>
      <c r="I184">
        <f t="shared" si="5"/>
        <v>0</v>
      </c>
      <c r="K184">
        <f t="shared" si="6"/>
        <v>0</v>
      </c>
    </row>
    <row r="185" spans="1:11" x14ac:dyDescent="0.35">
      <c r="A185" t="s">
        <v>186</v>
      </c>
      <c r="B185" t="s">
        <v>187</v>
      </c>
      <c r="C185" s="16" t="s">
        <v>7</v>
      </c>
      <c r="E185" s="16" t="s">
        <v>7</v>
      </c>
      <c r="F185" s="42"/>
      <c r="G185" s="16" t="s">
        <v>7</v>
      </c>
      <c r="H185" t="s">
        <v>7</v>
      </c>
      <c r="I185" t="str">
        <f t="shared" si="5"/>
        <v>Standard</v>
      </c>
      <c r="K185" t="str">
        <f t="shared" si="6"/>
        <v>Standard</v>
      </c>
    </row>
    <row r="186" spans="1:11" x14ac:dyDescent="0.35">
      <c r="B186" t="s">
        <v>188</v>
      </c>
      <c r="C186" s="16">
        <v>698</v>
      </c>
      <c r="D186" s="43">
        <v>698</v>
      </c>
      <c r="E186" s="16">
        <v>687</v>
      </c>
      <c r="F186" s="42"/>
      <c r="G186" s="16">
        <v>580</v>
      </c>
      <c r="H186">
        <v>614.80000000000007</v>
      </c>
      <c r="I186">
        <f t="shared" si="5"/>
        <v>651.6880000000001</v>
      </c>
      <c r="J186">
        <v>687</v>
      </c>
      <c r="K186">
        <f t="shared" si="6"/>
        <v>687</v>
      </c>
    </row>
    <row r="187" spans="1:11" x14ac:dyDescent="0.35">
      <c r="C187" s="16">
        <v>0</v>
      </c>
      <c r="E187" s="16">
        <v>0</v>
      </c>
      <c r="F187" s="42"/>
      <c r="H187">
        <v>0</v>
      </c>
      <c r="I187">
        <f t="shared" si="5"/>
        <v>0</v>
      </c>
      <c r="K187">
        <f t="shared" si="6"/>
        <v>0</v>
      </c>
    </row>
    <row r="188" spans="1:11" x14ac:dyDescent="0.35">
      <c r="A188" t="s">
        <v>189</v>
      </c>
      <c r="B188" t="s">
        <v>5</v>
      </c>
      <c r="C188" s="16" t="s">
        <v>7</v>
      </c>
      <c r="E188" s="16" t="s">
        <v>7</v>
      </c>
      <c r="F188" s="42"/>
      <c r="G188" s="16" t="s">
        <v>7</v>
      </c>
      <c r="H188" t="s">
        <v>7</v>
      </c>
      <c r="I188" t="str">
        <f t="shared" si="5"/>
        <v>Standard</v>
      </c>
      <c r="K188" t="str">
        <f t="shared" si="6"/>
        <v>Standard</v>
      </c>
    </row>
    <row r="189" spans="1:11" x14ac:dyDescent="0.35">
      <c r="B189" t="s">
        <v>2</v>
      </c>
      <c r="C189" s="16">
        <v>660</v>
      </c>
      <c r="D189" s="43">
        <v>660</v>
      </c>
      <c r="E189" s="16">
        <v>640</v>
      </c>
      <c r="F189" s="42"/>
      <c r="G189" s="16">
        <v>540</v>
      </c>
      <c r="H189">
        <v>572.4</v>
      </c>
      <c r="I189">
        <f t="shared" si="5"/>
        <v>606.74400000000003</v>
      </c>
      <c r="J189">
        <v>640</v>
      </c>
      <c r="K189">
        <f t="shared" si="6"/>
        <v>640</v>
      </c>
    </row>
    <row r="190" spans="1:11" x14ac:dyDescent="0.35">
      <c r="C190" s="16">
        <v>0</v>
      </c>
      <c r="E190" s="16">
        <v>0</v>
      </c>
      <c r="F190" s="42"/>
      <c r="H190">
        <v>0</v>
      </c>
      <c r="I190">
        <f t="shared" si="5"/>
        <v>0</v>
      </c>
      <c r="K190">
        <f t="shared" si="6"/>
        <v>0</v>
      </c>
    </row>
    <row r="191" spans="1:11" x14ac:dyDescent="0.35">
      <c r="A191" t="s">
        <v>190</v>
      </c>
      <c r="B191" t="s">
        <v>5</v>
      </c>
      <c r="C191" s="16" t="s">
        <v>7</v>
      </c>
      <c r="E191" s="16" t="s">
        <v>7</v>
      </c>
      <c r="F191" s="42"/>
      <c r="G191" s="16" t="s">
        <v>7</v>
      </c>
      <c r="H191" t="s">
        <v>7</v>
      </c>
      <c r="I191" t="str">
        <f t="shared" si="5"/>
        <v>Standard</v>
      </c>
      <c r="K191" t="str">
        <f t="shared" si="6"/>
        <v>Standard</v>
      </c>
    </row>
    <row r="192" spans="1:11" x14ac:dyDescent="0.35">
      <c r="B192" t="s">
        <v>2</v>
      </c>
      <c r="C192" s="16">
        <v>675</v>
      </c>
      <c r="D192" s="43">
        <v>675</v>
      </c>
      <c r="E192" s="16">
        <v>664</v>
      </c>
      <c r="F192" s="42"/>
      <c r="G192" s="16">
        <v>560</v>
      </c>
      <c r="H192">
        <v>593.6</v>
      </c>
      <c r="I192">
        <f t="shared" si="5"/>
        <v>629.21600000000001</v>
      </c>
      <c r="J192">
        <v>664</v>
      </c>
      <c r="K192">
        <f t="shared" si="6"/>
        <v>664</v>
      </c>
    </row>
    <row r="193" spans="1:11" x14ac:dyDescent="0.35">
      <c r="C193" s="16">
        <v>0</v>
      </c>
      <c r="E193" s="16">
        <v>0</v>
      </c>
      <c r="F193" s="42"/>
      <c r="H193">
        <v>0</v>
      </c>
      <c r="I193">
        <f t="shared" si="5"/>
        <v>0</v>
      </c>
      <c r="K193">
        <f t="shared" si="6"/>
        <v>0</v>
      </c>
    </row>
    <row r="194" spans="1:11" x14ac:dyDescent="0.35">
      <c r="A194" t="s">
        <v>191</v>
      </c>
      <c r="B194" t="s">
        <v>192</v>
      </c>
      <c r="C194" s="16" t="s">
        <v>7</v>
      </c>
      <c r="E194" s="16" t="s">
        <v>7</v>
      </c>
      <c r="F194" s="42"/>
      <c r="G194" s="16" t="s">
        <v>7</v>
      </c>
      <c r="H194" t="s">
        <v>7</v>
      </c>
      <c r="I194" t="str">
        <f t="shared" si="5"/>
        <v>Standard</v>
      </c>
      <c r="K194" t="str">
        <f t="shared" si="6"/>
        <v>Standard</v>
      </c>
    </row>
    <row r="195" spans="1:11" x14ac:dyDescent="0.35">
      <c r="B195" t="s">
        <v>193</v>
      </c>
      <c r="C195" s="16" t="s">
        <v>8</v>
      </c>
      <c r="E195" s="16" t="s">
        <v>8</v>
      </c>
      <c r="F195" s="42"/>
      <c r="G195" s="16" t="s">
        <v>8</v>
      </c>
      <c r="H195" t="s">
        <v>8</v>
      </c>
      <c r="I195" t="str">
        <f t="shared" ref="I195:I258" si="7">IF(ISNUMBER(H195),H195*1.06,H195)</f>
        <v>Sur devis</v>
      </c>
      <c r="K195" t="str">
        <f t="shared" si="6"/>
        <v>Sur devis</v>
      </c>
    </row>
    <row r="196" spans="1:11" x14ac:dyDescent="0.35">
      <c r="C196" s="16">
        <v>0</v>
      </c>
      <c r="E196" s="16">
        <v>0</v>
      </c>
      <c r="F196" s="42"/>
      <c r="H196">
        <v>0</v>
      </c>
      <c r="I196">
        <f t="shared" si="7"/>
        <v>0</v>
      </c>
      <c r="K196">
        <f t="shared" si="6"/>
        <v>0</v>
      </c>
    </row>
    <row r="197" spans="1:11" x14ac:dyDescent="0.35">
      <c r="A197" t="s">
        <v>194</v>
      </c>
      <c r="B197" t="s">
        <v>5</v>
      </c>
      <c r="C197" s="16" t="s">
        <v>7</v>
      </c>
      <c r="E197" s="16" t="s">
        <v>7</v>
      </c>
      <c r="F197" s="42"/>
      <c r="G197" s="16" t="s">
        <v>7</v>
      </c>
      <c r="H197" t="s">
        <v>7</v>
      </c>
      <c r="I197" t="str">
        <f t="shared" si="7"/>
        <v>Standard</v>
      </c>
      <c r="K197" t="str">
        <f t="shared" si="6"/>
        <v>Standard</v>
      </c>
    </row>
    <row r="198" spans="1:11" x14ac:dyDescent="0.35">
      <c r="B198" t="s">
        <v>195</v>
      </c>
      <c r="C198" s="16">
        <v>1608</v>
      </c>
      <c r="D198" s="43">
        <v>1608</v>
      </c>
      <c r="E198" s="16">
        <v>1608</v>
      </c>
      <c r="F198" s="42"/>
      <c r="G198" s="16">
        <v>1380</v>
      </c>
      <c r="H198">
        <v>1462.8000000000002</v>
      </c>
      <c r="I198">
        <f t="shared" si="7"/>
        <v>1550.5680000000002</v>
      </c>
      <c r="J198">
        <v>1608</v>
      </c>
      <c r="K198">
        <f t="shared" si="6"/>
        <v>1608</v>
      </c>
    </row>
    <row r="199" spans="1:11" x14ac:dyDescent="0.35">
      <c r="C199" s="16">
        <v>0</v>
      </c>
      <c r="E199" s="16">
        <v>0</v>
      </c>
      <c r="F199" s="42"/>
      <c r="H199">
        <v>0</v>
      </c>
      <c r="I199">
        <f t="shared" si="7"/>
        <v>0</v>
      </c>
      <c r="K199">
        <f t="shared" si="6"/>
        <v>0</v>
      </c>
    </row>
    <row r="200" spans="1:11" x14ac:dyDescent="0.35">
      <c r="A200" t="s">
        <v>196</v>
      </c>
      <c r="B200" t="s">
        <v>5</v>
      </c>
      <c r="C200" s="16" t="s">
        <v>7</v>
      </c>
      <c r="E200" s="16" t="s">
        <v>7</v>
      </c>
      <c r="F200" s="42"/>
      <c r="G200" s="16" t="s">
        <v>7</v>
      </c>
      <c r="H200" t="s">
        <v>7</v>
      </c>
      <c r="I200" t="str">
        <f t="shared" si="7"/>
        <v>Standard</v>
      </c>
      <c r="K200" t="str">
        <f t="shared" ref="K200:K263" si="8">IF(ISNUMBER(J200),J200,I200)</f>
        <v>Standard</v>
      </c>
    </row>
    <row r="201" spans="1:11" x14ac:dyDescent="0.35">
      <c r="B201" t="s">
        <v>2</v>
      </c>
      <c r="C201" s="16">
        <v>325</v>
      </c>
      <c r="D201" s="43">
        <v>325</v>
      </c>
      <c r="E201" s="16">
        <v>325</v>
      </c>
      <c r="F201" s="42"/>
      <c r="G201" s="16">
        <v>280</v>
      </c>
      <c r="H201">
        <v>296.8</v>
      </c>
      <c r="I201">
        <f t="shared" si="7"/>
        <v>314.608</v>
      </c>
      <c r="J201">
        <v>325</v>
      </c>
      <c r="K201">
        <f t="shared" si="8"/>
        <v>325</v>
      </c>
    </row>
    <row r="202" spans="1:11" x14ac:dyDescent="0.35">
      <c r="C202" s="16">
        <v>0</v>
      </c>
      <c r="E202" s="16">
        <v>0</v>
      </c>
      <c r="F202" s="42"/>
      <c r="H202">
        <v>0</v>
      </c>
      <c r="I202">
        <f t="shared" si="7"/>
        <v>0</v>
      </c>
      <c r="K202">
        <f t="shared" si="8"/>
        <v>0</v>
      </c>
    </row>
    <row r="203" spans="1:11" x14ac:dyDescent="0.35">
      <c r="A203" t="s">
        <v>197</v>
      </c>
      <c r="B203" t="s">
        <v>198</v>
      </c>
      <c r="C203" s="16" t="s">
        <v>7</v>
      </c>
      <c r="E203" s="16" t="s">
        <v>7</v>
      </c>
      <c r="F203" s="42"/>
      <c r="G203" s="16" t="s">
        <v>7</v>
      </c>
      <c r="H203" t="s">
        <v>7</v>
      </c>
      <c r="I203" t="str">
        <f t="shared" si="7"/>
        <v>Standard</v>
      </c>
      <c r="K203" t="str">
        <f t="shared" si="8"/>
        <v>Standard</v>
      </c>
    </row>
    <row r="204" spans="1:11" x14ac:dyDescent="0.35">
      <c r="B204" t="s">
        <v>199</v>
      </c>
      <c r="C204" s="16">
        <v>1420</v>
      </c>
      <c r="D204" s="43">
        <v>1420</v>
      </c>
      <c r="E204" s="16">
        <v>1394</v>
      </c>
      <c r="F204" s="42"/>
      <c r="G204" s="16">
        <v>1175</v>
      </c>
      <c r="H204">
        <v>1245.5</v>
      </c>
      <c r="I204">
        <f t="shared" si="7"/>
        <v>1320.23</v>
      </c>
      <c r="J204">
        <v>1394</v>
      </c>
      <c r="K204">
        <f t="shared" si="8"/>
        <v>1394</v>
      </c>
    </row>
    <row r="205" spans="1:11" x14ac:dyDescent="0.35">
      <c r="C205" s="16">
        <v>0</v>
      </c>
      <c r="E205" s="16">
        <v>0</v>
      </c>
      <c r="F205" s="42"/>
      <c r="H205">
        <v>0</v>
      </c>
      <c r="I205">
        <f t="shared" si="7"/>
        <v>0</v>
      </c>
      <c r="K205">
        <f t="shared" si="8"/>
        <v>0</v>
      </c>
    </row>
    <row r="206" spans="1:11" x14ac:dyDescent="0.35">
      <c r="A206" t="s">
        <v>200</v>
      </c>
      <c r="B206" t="s">
        <v>5</v>
      </c>
      <c r="C206" s="16" t="s">
        <v>7</v>
      </c>
      <c r="E206" s="16" t="s">
        <v>7</v>
      </c>
      <c r="F206" s="42"/>
      <c r="G206" s="16" t="s">
        <v>7</v>
      </c>
      <c r="H206" t="s">
        <v>7</v>
      </c>
      <c r="I206" t="str">
        <f t="shared" si="7"/>
        <v>Standard</v>
      </c>
      <c r="K206" t="str">
        <f t="shared" si="8"/>
        <v>Standard</v>
      </c>
    </row>
    <row r="207" spans="1:11" x14ac:dyDescent="0.35">
      <c r="B207" t="s">
        <v>201</v>
      </c>
      <c r="C207" s="16">
        <v>4750</v>
      </c>
      <c r="D207" s="43">
        <v>4750</v>
      </c>
      <c r="E207" s="16">
        <v>4687</v>
      </c>
      <c r="F207" s="42"/>
      <c r="G207" s="16">
        <v>3880</v>
      </c>
      <c r="H207">
        <v>4112.8</v>
      </c>
      <c r="I207">
        <f t="shared" si="7"/>
        <v>4359.5680000000002</v>
      </c>
      <c r="J207">
        <v>4687</v>
      </c>
      <c r="K207">
        <f t="shared" si="8"/>
        <v>4687</v>
      </c>
    </row>
    <row r="208" spans="1:11" x14ac:dyDescent="0.35">
      <c r="B208" t="s">
        <v>202</v>
      </c>
      <c r="C208" s="16">
        <v>5350</v>
      </c>
      <c r="D208" s="43">
        <v>5350</v>
      </c>
      <c r="E208" s="16">
        <v>5267</v>
      </c>
      <c r="F208" s="42"/>
      <c r="G208" s="16">
        <f>G207+480</f>
        <v>4360</v>
      </c>
      <c r="H208">
        <v>4621.6000000000004</v>
      </c>
      <c r="I208">
        <f t="shared" si="7"/>
        <v>4898.8960000000006</v>
      </c>
      <c r="J208">
        <v>5267</v>
      </c>
      <c r="K208">
        <f t="shared" si="8"/>
        <v>5267</v>
      </c>
    </row>
    <row r="209" spans="1:11" x14ac:dyDescent="0.35">
      <c r="C209" s="16">
        <v>0</v>
      </c>
      <c r="E209" s="16">
        <v>0</v>
      </c>
      <c r="F209" s="42"/>
      <c r="H209">
        <v>0</v>
      </c>
      <c r="I209">
        <f t="shared" si="7"/>
        <v>0</v>
      </c>
      <c r="K209">
        <f t="shared" si="8"/>
        <v>0</v>
      </c>
    </row>
    <row r="210" spans="1:11" x14ac:dyDescent="0.35">
      <c r="A210" t="s">
        <v>203</v>
      </c>
      <c r="B210" t="s">
        <v>5</v>
      </c>
      <c r="C210" s="16" t="s">
        <v>7</v>
      </c>
      <c r="E210" s="16" t="s">
        <v>7</v>
      </c>
      <c r="F210" s="42"/>
      <c r="G210" s="16" t="s">
        <v>7</v>
      </c>
      <c r="H210" t="s">
        <v>7</v>
      </c>
      <c r="I210" t="str">
        <f t="shared" si="7"/>
        <v>Standard</v>
      </c>
      <c r="K210" t="str">
        <f t="shared" si="8"/>
        <v>Standard</v>
      </c>
    </row>
    <row r="211" spans="1:11" x14ac:dyDescent="0.35">
      <c r="B211" t="s">
        <v>204</v>
      </c>
      <c r="C211" s="16">
        <v>1198</v>
      </c>
      <c r="D211" s="43">
        <v>1198</v>
      </c>
      <c r="E211" s="16">
        <v>1187</v>
      </c>
      <c r="F211" s="42"/>
      <c r="G211" s="16">
        <v>1000</v>
      </c>
      <c r="H211">
        <v>1060</v>
      </c>
      <c r="I211">
        <f t="shared" si="7"/>
        <v>1123.6000000000001</v>
      </c>
      <c r="J211">
        <v>1187</v>
      </c>
      <c r="K211">
        <f t="shared" si="8"/>
        <v>1187</v>
      </c>
    </row>
    <row r="212" spans="1:11" x14ac:dyDescent="0.35">
      <c r="C212" s="16">
        <v>0</v>
      </c>
      <c r="E212" s="16">
        <v>0</v>
      </c>
      <c r="F212" s="42"/>
      <c r="H212">
        <v>0</v>
      </c>
      <c r="I212">
        <f t="shared" si="7"/>
        <v>0</v>
      </c>
      <c r="K212">
        <f t="shared" si="8"/>
        <v>0</v>
      </c>
    </row>
    <row r="213" spans="1:11" x14ac:dyDescent="0.35">
      <c r="A213" t="s">
        <v>205</v>
      </c>
      <c r="B213" t="s">
        <v>214</v>
      </c>
      <c r="C213" s="16" t="s">
        <v>7</v>
      </c>
      <c r="E213" s="16" t="s">
        <v>7</v>
      </c>
      <c r="F213" s="42"/>
      <c r="G213" s="16" t="s">
        <v>7</v>
      </c>
      <c r="H213" t="s">
        <v>7</v>
      </c>
      <c r="I213" t="str">
        <f t="shared" si="7"/>
        <v>Standard</v>
      </c>
      <c r="K213" t="str">
        <f t="shared" si="8"/>
        <v>Standard</v>
      </c>
    </row>
    <row r="214" spans="1:11" x14ac:dyDescent="0.35">
      <c r="B214" t="s">
        <v>213</v>
      </c>
      <c r="C214" s="16">
        <v>305</v>
      </c>
      <c r="D214" s="43">
        <v>305</v>
      </c>
      <c r="E214" s="16">
        <v>292</v>
      </c>
      <c r="F214" s="42"/>
      <c r="G214" s="16">
        <v>240</v>
      </c>
      <c r="H214">
        <v>254.4</v>
      </c>
      <c r="I214">
        <f t="shared" si="7"/>
        <v>269.66400000000004</v>
      </c>
      <c r="J214">
        <v>292</v>
      </c>
      <c r="K214">
        <f t="shared" si="8"/>
        <v>292</v>
      </c>
    </row>
    <row r="215" spans="1:11" x14ac:dyDescent="0.35">
      <c r="C215" s="16">
        <v>0</v>
      </c>
      <c r="E215" s="16">
        <v>0</v>
      </c>
      <c r="F215" s="42"/>
      <c r="H215">
        <v>0</v>
      </c>
      <c r="I215">
        <f t="shared" si="7"/>
        <v>0</v>
      </c>
      <c r="K215">
        <f t="shared" si="8"/>
        <v>0</v>
      </c>
    </row>
    <row r="216" spans="1:11" x14ac:dyDescent="0.35">
      <c r="A216" t="s">
        <v>10</v>
      </c>
      <c r="B216" t="s">
        <v>298</v>
      </c>
      <c r="C216" s="16" t="s">
        <v>7</v>
      </c>
      <c r="E216" s="16" t="s">
        <v>7</v>
      </c>
      <c r="F216" s="42"/>
      <c r="G216" s="16" t="s">
        <v>7</v>
      </c>
      <c r="H216" t="s">
        <v>7</v>
      </c>
      <c r="I216" t="str">
        <f t="shared" si="7"/>
        <v>Standard</v>
      </c>
      <c r="K216" t="str">
        <f t="shared" si="8"/>
        <v>Standard</v>
      </c>
    </row>
    <row r="217" spans="1:11" x14ac:dyDescent="0.35">
      <c r="B217" t="s">
        <v>85</v>
      </c>
      <c r="C217" s="16">
        <v>365</v>
      </c>
      <c r="D217" s="43">
        <v>365</v>
      </c>
      <c r="E217" s="16">
        <v>360</v>
      </c>
      <c r="F217" s="42"/>
      <c r="G217" s="16">
        <v>266</v>
      </c>
      <c r="H217">
        <v>281.96000000000004</v>
      </c>
      <c r="I217">
        <f t="shared" si="7"/>
        <v>298.87760000000003</v>
      </c>
      <c r="J217">
        <v>360</v>
      </c>
      <c r="K217">
        <f t="shared" si="8"/>
        <v>360</v>
      </c>
    </row>
    <row r="218" spans="1:11" x14ac:dyDescent="0.35">
      <c r="B218" t="s">
        <v>299</v>
      </c>
      <c r="C218" s="16">
        <v>1680</v>
      </c>
      <c r="D218" s="43">
        <v>1680</v>
      </c>
      <c r="E218" s="16">
        <v>1614</v>
      </c>
      <c r="F218" s="42"/>
      <c r="G218" s="16">
        <v>1190</v>
      </c>
      <c r="H218">
        <v>1261.4000000000001</v>
      </c>
      <c r="I218">
        <f t="shared" si="7"/>
        <v>1337.0840000000001</v>
      </c>
      <c r="J218">
        <v>1614</v>
      </c>
      <c r="K218">
        <f t="shared" si="8"/>
        <v>1614</v>
      </c>
    </row>
    <row r="219" spans="1:11" x14ac:dyDescent="0.35">
      <c r="B219" t="s">
        <v>86</v>
      </c>
      <c r="C219" s="16">
        <v>1994</v>
      </c>
      <c r="D219" s="43">
        <v>1994</v>
      </c>
      <c r="E219" s="16">
        <v>1975</v>
      </c>
      <c r="F219" s="42"/>
      <c r="G219" s="16">
        <f>1190+266</f>
        <v>1456</v>
      </c>
      <c r="H219">
        <v>1543.3600000000001</v>
      </c>
      <c r="I219">
        <f t="shared" si="7"/>
        <v>1635.9616000000003</v>
      </c>
      <c r="J219">
        <v>1975</v>
      </c>
      <c r="K219">
        <f t="shared" si="8"/>
        <v>1975</v>
      </c>
    </row>
    <row r="220" spans="1:11" x14ac:dyDescent="0.35">
      <c r="B220" t="s">
        <v>80</v>
      </c>
      <c r="C220" s="16" t="s">
        <v>8</v>
      </c>
      <c r="E220" s="16" t="s">
        <v>8</v>
      </c>
      <c r="F220" s="42"/>
      <c r="G220" s="16" t="s">
        <v>8</v>
      </c>
      <c r="H220" t="s">
        <v>8</v>
      </c>
      <c r="I220" t="str">
        <f t="shared" si="7"/>
        <v>Sur devis</v>
      </c>
      <c r="K220" t="str">
        <f t="shared" si="8"/>
        <v>Sur devis</v>
      </c>
    </row>
    <row r="221" spans="1:11" x14ac:dyDescent="0.35">
      <c r="C221" s="16">
        <v>0</v>
      </c>
      <c r="E221" s="16">
        <v>0</v>
      </c>
      <c r="F221" s="42"/>
      <c r="H221">
        <v>0</v>
      </c>
      <c r="I221">
        <f t="shared" si="7"/>
        <v>0</v>
      </c>
      <c r="K221">
        <f t="shared" si="8"/>
        <v>0</v>
      </c>
    </row>
    <row r="222" spans="1:11" x14ac:dyDescent="0.35">
      <c r="A222" t="s">
        <v>218</v>
      </c>
      <c r="B222" t="s">
        <v>219</v>
      </c>
      <c r="C222" s="16" t="s">
        <v>7</v>
      </c>
      <c r="E222" s="16" t="s">
        <v>7</v>
      </c>
      <c r="F222" s="42"/>
      <c r="G222" s="16" t="s">
        <v>7</v>
      </c>
      <c r="H222" t="s">
        <v>7</v>
      </c>
      <c r="I222" t="str">
        <f t="shared" si="7"/>
        <v>Standard</v>
      </c>
      <c r="K222" t="str">
        <f t="shared" si="8"/>
        <v>Standard</v>
      </c>
    </row>
    <row r="223" spans="1:11" x14ac:dyDescent="0.35">
      <c r="B223" t="s">
        <v>220</v>
      </c>
      <c r="C223" s="16">
        <v>578</v>
      </c>
      <c r="D223" s="43">
        <v>578</v>
      </c>
      <c r="E223" s="16">
        <v>557</v>
      </c>
      <c r="F223" s="42"/>
      <c r="G223" s="16">
        <v>470</v>
      </c>
      <c r="H223">
        <v>498.20000000000005</v>
      </c>
      <c r="I223">
        <f t="shared" si="7"/>
        <v>528.0920000000001</v>
      </c>
      <c r="J223">
        <v>557</v>
      </c>
      <c r="K223">
        <f t="shared" si="8"/>
        <v>557</v>
      </c>
    </row>
    <row r="224" spans="1:11" x14ac:dyDescent="0.35">
      <c r="C224" s="16">
        <v>0</v>
      </c>
      <c r="E224" s="16">
        <v>0</v>
      </c>
      <c r="F224" s="42"/>
      <c r="H224">
        <v>0</v>
      </c>
      <c r="I224">
        <f t="shared" si="7"/>
        <v>0</v>
      </c>
      <c r="K224">
        <f t="shared" si="8"/>
        <v>0</v>
      </c>
    </row>
    <row r="225" spans="1:11" x14ac:dyDescent="0.35">
      <c r="A225" t="s">
        <v>221</v>
      </c>
      <c r="B225" t="s">
        <v>223</v>
      </c>
      <c r="C225" s="16" t="s">
        <v>7</v>
      </c>
      <c r="E225" s="16" t="s">
        <v>7</v>
      </c>
      <c r="F225" s="42"/>
      <c r="G225" s="16" t="s">
        <v>7</v>
      </c>
      <c r="H225" t="s">
        <v>7</v>
      </c>
      <c r="I225" t="str">
        <f t="shared" si="7"/>
        <v>Standard</v>
      </c>
      <c r="K225" t="str">
        <f t="shared" si="8"/>
        <v>Standard</v>
      </c>
    </row>
    <row r="226" spans="1:11" x14ac:dyDescent="0.35">
      <c r="B226" t="s">
        <v>222</v>
      </c>
      <c r="C226" s="16">
        <v>92</v>
      </c>
      <c r="D226" s="43">
        <v>92</v>
      </c>
      <c r="E226" s="16">
        <v>88</v>
      </c>
      <c r="F226" s="42"/>
      <c r="G226" s="16">
        <v>75</v>
      </c>
      <c r="H226">
        <v>79.5</v>
      </c>
      <c r="I226">
        <f t="shared" si="7"/>
        <v>84.27000000000001</v>
      </c>
      <c r="J226">
        <v>88</v>
      </c>
      <c r="K226">
        <f t="shared" si="8"/>
        <v>88</v>
      </c>
    </row>
    <row r="227" spans="1:11" x14ac:dyDescent="0.35">
      <c r="C227" s="16">
        <v>0</v>
      </c>
      <c r="E227" s="16">
        <v>0</v>
      </c>
      <c r="F227" s="42"/>
      <c r="H227">
        <v>0</v>
      </c>
      <c r="I227">
        <f t="shared" si="7"/>
        <v>0</v>
      </c>
      <c r="K227">
        <f t="shared" si="8"/>
        <v>0</v>
      </c>
    </row>
    <row r="228" spans="1:11" x14ac:dyDescent="0.35">
      <c r="A228" t="s">
        <v>216</v>
      </c>
      <c r="B228" t="s">
        <v>5</v>
      </c>
      <c r="C228" s="16" t="s">
        <v>7</v>
      </c>
      <c r="E228" s="16" t="s">
        <v>7</v>
      </c>
      <c r="F228" s="42"/>
      <c r="G228" s="16" t="s">
        <v>7</v>
      </c>
      <c r="H228" t="s">
        <v>7</v>
      </c>
      <c r="I228" t="str">
        <f t="shared" si="7"/>
        <v>Standard</v>
      </c>
      <c r="K228" t="str">
        <f t="shared" si="8"/>
        <v>Standard</v>
      </c>
    </row>
    <row r="229" spans="1:11" x14ac:dyDescent="0.35">
      <c r="B229" t="s">
        <v>217</v>
      </c>
      <c r="C229" s="16">
        <v>9980</v>
      </c>
      <c r="D229" s="43">
        <v>9980</v>
      </c>
      <c r="E229" s="16">
        <v>9849</v>
      </c>
      <c r="F229" s="42"/>
      <c r="G229" s="16">
        <v>8151</v>
      </c>
      <c r="H229">
        <v>8640.0600000000013</v>
      </c>
      <c r="I229">
        <f t="shared" si="7"/>
        <v>9158.463600000001</v>
      </c>
      <c r="J229">
        <v>9849</v>
      </c>
      <c r="K229">
        <f t="shared" si="8"/>
        <v>9849</v>
      </c>
    </row>
    <row r="230" spans="1:11" x14ac:dyDescent="0.35">
      <c r="C230" s="16">
        <v>0</v>
      </c>
      <c r="E230" s="16">
        <v>0</v>
      </c>
      <c r="F230" s="42"/>
      <c r="H230">
        <v>0</v>
      </c>
      <c r="I230">
        <f t="shared" si="7"/>
        <v>0</v>
      </c>
      <c r="K230">
        <f t="shared" si="8"/>
        <v>0</v>
      </c>
    </row>
    <row r="231" spans="1:11" x14ac:dyDescent="0.35">
      <c r="A231" t="s">
        <v>82</v>
      </c>
      <c r="B231" t="s">
        <v>83</v>
      </c>
      <c r="C231" s="16" t="s">
        <v>7</v>
      </c>
      <c r="E231" s="16" t="s">
        <v>7</v>
      </c>
      <c r="F231" s="42"/>
      <c r="G231" s="16" t="s">
        <v>7</v>
      </c>
      <c r="H231" t="s">
        <v>7</v>
      </c>
      <c r="I231" t="str">
        <f t="shared" si="7"/>
        <v>Standard</v>
      </c>
      <c r="K231" t="str">
        <f t="shared" si="8"/>
        <v>Standard</v>
      </c>
    </row>
    <row r="232" spans="1:11" x14ac:dyDescent="0.35">
      <c r="B232" t="s">
        <v>84</v>
      </c>
      <c r="C232" s="16">
        <v>1456</v>
      </c>
      <c r="D232" s="43">
        <v>1456</v>
      </c>
      <c r="E232" s="16">
        <v>1424</v>
      </c>
      <c r="F232" s="42"/>
      <c r="G232" s="16">
        <v>1200</v>
      </c>
      <c r="H232">
        <v>1272</v>
      </c>
      <c r="I232">
        <f t="shared" si="7"/>
        <v>1348.3200000000002</v>
      </c>
      <c r="J232">
        <v>1424</v>
      </c>
      <c r="K232">
        <f t="shared" si="8"/>
        <v>1424</v>
      </c>
    </row>
    <row r="233" spans="1:11" x14ac:dyDescent="0.35">
      <c r="C233" s="16">
        <v>0</v>
      </c>
      <c r="E233" s="16">
        <v>0</v>
      </c>
      <c r="F233" s="42"/>
      <c r="H233">
        <v>0</v>
      </c>
      <c r="I233">
        <f t="shared" si="7"/>
        <v>0</v>
      </c>
      <c r="K233">
        <f t="shared" si="8"/>
        <v>0</v>
      </c>
    </row>
    <row r="234" spans="1:11" x14ac:dyDescent="0.35">
      <c r="A234" t="s">
        <v>11</v>
      </c>
      <c r="B234" t="s">
        <v>81</v>
      </c>
      <c r="C234" s="16" t="s">
        <v>7</v>
      </c>
      <c r="E234" s="16" t="s">
        <v>7</v>
      </c>
      <c r="F234" s="42"/>
      <c r="G234" s="16" t="s">
        <v>7</v>
      </c>
      <c r="H234" t="s">
        <v>7</v>
      </c>
      <c r="I234" t="str">
        <f t="shared" si="7"/>
        <v>Standard</v>
      </c>
      <c r="K234" t="str">
        <f t="shared" si="8"/>
        <v>Standard</v>
      </c>
    </row>
    <row r="235" spans="1:11" x14ac:dyDescent="0.35">
      <c r="B235" t="s">
        <v>297</v>
      </c>
      <c r="C235" s="16">
        <v>2042</v>
      </c>
      <c r="D235" s="43">
        <v>2042</v>
      </c>
      <c r="E235" s="16">
        <v>1998</v>
      </c>
      <c r="F235" s="42"/>
      <c r="G235" s="16">
        <v>1644</v>
      </c>
      <c r="H235">
        <v>1742.64</v>
      </c>
      <c r="I235">
        <f t="shared" si="7"/>
        <v>1847.1984000000002</v>
      </c>
      <c r="J235">
        <v>1998</v>
      </c>
      <c r="K235">
        <f t="shared" si="8"/>
        <v>1998</v>
      </c>
    </row>
    <row r="236" spans="1:11" x14ac:dyDescent="0.35">
      <c r="C236" s="16">
        <v>0</v>
      </c>
      <c r="E236" s="16">
        <v>0</v>
      </c>
      <c r="F236" s="42"/>
      <c r="H236">
        <v>0</v>
      </c>
      <c r="I236">
        <f t="shared" si="7"/>
        <v>0</v>
      </c>
      <c r="K236">
        <f t="shared" si="8"/>
        <v>0</v>
      </c>
    </row>
    <row r="237" spans="1:11" x14ac:dyDescent="0.35">
      <c r="A237" t="s">
        <v>87</v>
      </c>
      <c r="B237" t="s">
        <v>5</v>
      </c>
      <c r="C237" s="16" t="s">
        <v>7</v>
      </c>
      <c r="E237" s="16" t="s">
        <v>7</v>
      </c>
      <c r="F237" s="42"/>
      <c r="G237" s="16" t="s">
        <v>7</v>
      </c>
      <c r="H237" t="s">
        <v>7</v>
      </c>
      <c r="I237" t="str">
        <f t="shared" si="7"/>
        <v>Standard</v>
      </c>
      <c r="K237" t="str">
        <f t="shared" si="8"/>
        <v>Standard</v>
      </c>
    </row>
    <row r="238" spans="1:11" x14ac:dyDescent="0.35">
      <c r="B238" t="s">
        <v>88</v>
      </c>
      <c r="C238" s="16">
        <v>2980</v>
      </c>
      <c r="D238" s="43">
        <v>2980</v>
      </c>
      <c r="E238" s="16">
        <v>2938</v>
      </c>
      <c r="F238" s="42"/>
      <c r="G238" s="16">
        <v>2484</v>
      </c>
      <c r="H238">
        <v>2633.04</v>
      </c>
      <c r="I238">
        <f t="shared" si="7"/>
        <v>2791.0224000000003</v>
      </c>
      <c r="J238">
        <v>2938</v>
      </c>
      <c r="K238">
        <f t="shared" si="8"/>
        <v>2938</v>
      </c>
    </row>
    <row r="239" spans="1:11" x14ac:dyDescent="0.35">
      <c r="C239" s="16">
        <v>0</v>
      </c>
      <c r="E239" s="16">
        <v>0</v>
      </c>
      <c r="F239" s="42"/>
      <c r="H239">
        <v>0</v>
      </c>
      <c r="I239">
        <f t="shared" si="7"/>
        <v>0</v>
      </c>
      <c r="K239">
        <f t="shared" si="8"/>
        <v>0</v>
      </c>
    </row>
    <row r="240" spans="1:11" x14ac:dyDescent="0.35">
      <c r="A240" t="s">
        <v>21</v>
      </c>
      <c r="B240" t="s">
        <v>22</v>
      </c>
      <c r="C240" s="16" t="s">
        <v>7</v>
      </c>
      <c r="E240" s="16" t="s">
        <v>7</v>
      </c>
      <c r="F240" s="42"/>
      <c r="G240" s="16" t="s">
        <v>7</v>
      </c>
      <c r="H240" t="s">
        <v>7</v>
      </c>
      <c r="I240" t="str">
        <f t="shared" si="7"/>
        <v>Standard</v>
      </c>
      <c r="K240" t="str">
        <f t="shared" si="8"/>
        <v>Standard</v>
      </c>
    </row>
    <row r="241" spans="1:11" x14ac:dyDescent="0.35">
      <c r="B241" t="s">
        <v>23</v>
      </c>
      <c r="C241" s="16">
        <v>278</v>
      </c>
      <c r="D241" s="43">
        <v>278</v>
      </c>
      <c r="E241" s="16">
        <v>268</v>
      </c>
      <c r="F241" s="42"/>
      <c r="G241" s="16">
        <v>220</v>
      </c>
      <c r="H241">
        <v>233.20000000000002</v>
      </c>
      <c r="I241">
        <f t="shared" si="7"/>
        <v>247.19200000000004</v>
      </c>
      <c r="J241">
        <v>268</v>
      </c>
      <c r="K241">
        <f t="shared" si="8"/>
        <v>268</v>
      </c>
    </row>
    <row r="242" spans="1:11" x14ac:dyDescent="0.35">
      <c r="C242" s="16">
        <v>0</v>
      </c>
      <c r="E242" s="16">
        <v>0</v>
      </c>
      <c r="F242" s="42"/>
      <c r="H242">
        <v>0</v>
      </c>
      <c r="I242">
        <f t="shared" si="7"/>
        <v>0</v>
      </c>
      <c r="K242">
        <f t="shared" si="8"/>
        <v>0</v>
      </c>
    </row>
    <row r="243" spans="1:11" x14ac:dyDescent="0.35">
      <c r="A243" t="s">
        <v>29</v>
      </c>
      <c r="B243" t="s">
        <v>5</v>
      </c>
      <c r="C243" s="16" t="s">
        <v>7</v>
      </c>
      <c r="E243" s="16" t="s">
        <v>7</v>
      </c>
      <c r="F243" s="42"/>
      <c r="G243" s="16" t="s">
        <v>7</v>
      </c>
      <c r="H243" t="s">
        <v>7</v>
      </c>
      <c r="I243" t="str">
        <f t="shared" si="7"/>
        <v>Standard</v>
      </c>
      <c r="K243" t="str">
        <f t="shared" si="8"/>
        <v>Standard</v>
      </c>
    </row>
    <row r="244" spans="1:11" x14ac:dyDescent="0.35">
      <c r="B244" t="s">
        <v>2</v>
      </c>
      <c r="C244" s="16">
        <v>512</v>
      </c>
      <c r="D244" s="43">
        <v>512</v>
      </c>
      <c r="E244" s="16">
        <v>512</v>
      </c>
      <c r="F244" s="42"/>
      <c r="G244" s="16">
        <v>420</v>
      </c>
      <c r="H244">
        <v>445.20000000000005</v>
      </c>
      <c r="I244">
        <f t="shared" si="7"/>
        <v>471.91200000000009</v>
      </c>
      <c r="J244">
        <v>512</v>
      </c>
      <c r="K244">
        <f t="shared" si="8"/>
        <v>512</v>
      </c>
    </row>
    <row r="245" spans="1:11" x14ac:dyDescent="0.35">
      <c r="C245" s="16">
        <v>0</v>
      </c>
      <c r="E245" s="16">
        <v>0</v>
      </c>
      <c r="F245" s="42"/>
      <c r="H245">
        <v>0</v>
      </c>
      <c r="I245">
        <f t="shared" si="7"/>
        <v>0</v>
      </c>
      <c r="K245">
        <f t="shared" si="8"/>
        <v>0</v>
      </c>
    </row>
    <row r="246" spans="1:11" s="35" customFormat="1" x14ac:dyDescent="0.35">
      <c r="A246" s="35" t="s">
        <v>32</v>
      </c>
      <c r="B246" s="35" t="s">
        <v>26</v>
      </c>
      <c r="C246" s="36" t="s">
        <v>7</v>
      </c>
      <c r="D246" s="43"/>
      <c r="E246" s="16" t="s">
        <v>7</v>
      </c>
      <c r="F246" s="42"/>
      <c r="G246" s="36" t="s">
        <v>7</v>
      </c>
      <c r="H246" s="35" t="s">
        <v>7</v>
      </c>
      <c r="I246" t="str">
        <f t="shared" si="7"/>
        <v>Standard</v>
      </c>
      <c r="J246"/>
      <c r="K246" t="str">
        <f t="shared" si="8"/>
        <v>Standard</v>
      </c>
    </row>
    <row r="247" spans="1:11" s="35" customFormat="1" x14ac:dyDescent="0.35">
      <c r="B247" s="35" t="s">
        <v>68</v>
      </c>
      <c r="C247" s="36">
        <v>1880</v>
      </c>
      <c r="D247" s="43">
        <v>1880</v>
      </c>
      <c r="E247" s="16">
        <v>1820</v>
      </c>
      <c r="F247" s="42"/>
      <c r="G247" s="36">
        <v>1440</v>
      </c>
      <c r="H247" s="35">
        <v>1526.4</v>
      </c>
      <c r="I247">
        <f t="shared" si="7"/>
        <v>1617.9840000000002</v>
      </c>
      <c r="J247">
        <v>1820</v>
      </c>
      <c r="K247">
        <f t="shared" si="8"/>
        <v>1820</v>
      </c>
    </row>
    <row r="248" spans="1:11" s="35" customFormat="1" x14ac:dyDescent="0.35">
      <c r="C248" s="36">
        <v>0</v>
      </c>
      <c r="D248" s="43"/>
      <c r="E248" s="16">
        <v>0</v>
      </c>
      <c r="F248" s="42"/>
      <c r="G248" s="36"/>
      <c r="H248" s="35">
        <v>0</v>
      </c>
      <c r="I248">
        <f t="shared" si="7"/>
        <v>0</v>
      </c>
      <c r="J248"/>
      <c r="K248">
        <f t="shared" si="8"/>
        <v>0</v>
      </c>
    </row>
    <row r="249" spans="1:11" s="35" customFormat="1" x14ac:dyDescent="0.35">
      <c r="A249" s="35" t="s">
        <v>4</v>
      </c>
      <c r="B249" s="35" t="s">
        <v>5</v>
      </c>
      <c r="C249" s="36" t="s">
        <v>7</v>
      </c>
      <c r="D249" s="43"/>
      <c r="E249" s="16" t="s">
        <v>7</v>
      </c>
      <c r="F249" s="42"/>
      <c r="G249" s="36" t="s">
        <v>7</v>
      </c>
      <c r="H249" s="35" t="s">
        <v>7</v>
      </c>
      <c r="I249" t="str">
        <f t="shared" si="7"/>
        <v>Standard</v>
      </c>
      <c r="J249"/>
      <c r="K249" t="str">
        <f t="shared" si="8"/>
        <v>Standard</v>
      </c>
    </row>
    <row r="250" spans="1:11" s="35" customFormat="1" x14ac:dyDescent="0.35">
      <c r="B250" s="35" t="s">
        <v>6</v>
      </c>
      <c r="C250" s="36" t="s">
        <v>8</v>
      </c>
      <c r="D250" s="43"/>
      <c r="E250" s="16" t="s">
        <v>8</v>
      </c>
      <c r="F250" s="42"/>
      <c r="G250" s="36" t="s">
        <v>8</v>
      </c>
      <c r="H250" s="35" t="s">
        <v>8</v>
      </c>
      <c r="I250" t="str">
        <f t="shared" si="7"/>
        <v>Sur devis</v>
      </c>
      <c r="J250"/>
      <c r="K250" t="str">
        <f t="shared" si="8"/>
        <v>Sur devis</v>
      </c>
    </row>
    <row r="251" spans="1:11" x14ac:dyDescent="0.35">
      <c r="C251" s="16">
        <v>0</v>
      </c>
      <c r="E251" s="16">
        <v>0</v>
      </c>
      <c r="F251" s="42"/>
      <c r="H251">
        <v>0</v>
      </c>
      <c r="I251">
        <f t="shared" si="7"/>
        <v>0</v>
      </c>
      <c r="K251">
        <f t="shared" si="8"/>
        <v>0</v>
      </c>
    </row>
    <row r="252" spans="1:11" x14ac:dyDescent="0.35">
      <c r="A252" t="s">
        <v>31</v>
      </c>
      <c r="B252" t="s">
        <v>5</v>
      </c>
      <c r="C252" s="16" t="s">
        <v>7</v>
      </c>
      <c r="E252" s="16" t="s">
        <v>7</v>
      </c>
      <c r="F252" s="42"/>
      <c r="G252" s="16" t="s">
        <v>7</v>
      </c>
      <c r="H252" t="s">
        <v>7</v>
      </c>
      <c r="I252" t="str">
        <f t="shared" si="7"/>
        <v>Standard</v>
      </c>
      <c r="K252" t="str">
        <f t="shared" si="8"/>
        <v>Standard</v>
      </c>
    </row>
    <row r="253" spans="1:11" x14ac:dyDescent="0.35">
      <c r="B253" t="s">
        <v>33</v>
      </c>
      <c r="C253" s="16">
        <v>5920</v>
      </c>
      <c r="D253" s="43">
        <v>5920</v>
      </c>
      <c r="E253" s="16">
        <v>5920</v>
      </c>
      <c r="F253" s="42"/>
      <c r="G253" s="16">
        <f>4859*1.03</f>
        <v>5004.7700000000004</v>
      </c>
      <c r="H253">
        <v>5305.0562000000009</v>
      </c>
      <c r="I253">
        <f t="shared" si="7"/>
        <v>5623.3595720000012</v>
      </c>
      <c r="J253">
        <v>5920</v>
      </c>
      <c r="K253">
        <f t="shared" si="8"/>
        <v>5920</v>
      </c>
    </row>
    <row r="254" spans="1:11" x14ac:dyDescent="0.35">
      <c r="B254" t="s">
        <v>34</v>
      </c>
      <c r="C254" s="16" t="s">
        <v>35</v>
      </c>
      <c r="E254" s="16" t="s">
        <v>35</v>
      </c>
      <c r="F254" s="42"/>
      <c r="G254" s="16" t="s">
        <v>35</v>
      </c>
      <c r="H254" t="s">
        <v>35</v>
      </c>
      <c r="I254" t="str">
        <f t="shared" si="7"/>
        <v>sur devis</v>
      </c>
      <c r="K254" t="str">
        <f t="shared" si="8"/>
        <v>sur devis</v>
      </c>
    </row>
    <row r="255" spans="1:11" x14ac:dyDescent="0.35">
      <c r="C255" s="16">
        <v>0</v>
      </c>
      <c r="E255" s="16">
        <v>0</v>
      </c>
      <c r="F255" s="42"/>
      <c r="H255">
        <v>0</v>
      </c>
      <c r="I255">
        <f t="shared" si="7"/>
        <v>0</v>
      </c>
      <c r="K255">
        <f t="shared" si="8"/>
        <v>0</v>
      </c>
    </row>
    <row r="256" spans="1:11" x14ac:dyDescent="0.35">
      <c r="C256" s="16">
        <v>0</v>
      </c>
      <c r="E256" s="16">
        <v>0</v>
      </c>
      <c r="F256" s="42"/>
      <c r="H256">
        <v>0</v>
      </c>
      <c r="I256">
        <f t="shared" si="7"/>
        <v>0</v>
      </c>
      <c r="K256">
        <f t="shared" si="8"/>
        <v>0</v>
      </c>
    </row>
    <row r="257" spans="1:11" x14ac:dyDescent="0.35">
      <c r="C257" s="16">
        <v>0</v>
      </c>
      <c r="E257" s="16">
        <v>0</v>
      </c>
      <c r="F257" s="42"/>
      <c r="H257">
        <v>0</v>
      </c>
      <c r="I257">
        <f t="shared" si="7"/>
        <v>0</v>
      </c>
      <c r="K257">
        <f t="shared" si="8"/>
        <v>0</v>
      </c>
    </row>
    <row r="258" spans="1:11" x14ac:dyDescent="0.35">
      <c r="C258" s="16">
        <v>0</v>
      </c>
      <c r="E258" s="16">
        <v>0</v>
      </c>
      <c r="F258" s="42"/>
      <c r="H258">
        <v>0</v>
      </c>
      <c r="I258">
        <f t="shared" si="7"/>
        <v>0</v>
      </c>
      <c r="K258">
        <f t="shared" si="8"/>
        <v>0</v>
      </c>
    </row>
    <row r="259" spans="1:11" x14ac:dyDescent="0.35">
      <c r="C259" s="16">
        <v>0</v>
      </c>
      <c r="E259" s="16">
        <v>0</v>
      </c>
      <c r="F259" s="42"/>
      <c r="H259">
        <v>0</v>
      </c>
      <c r="I259">
        <f t="shared" ref="I259:I267" si="9">IF(ISNUMBER(H259),H259*1.06,H259)</f>
        <v>0</v>
      </c>
      <c r="K259">
        <f t="shared" si="8"/>
        <v>0</v>
      </c>
    </row>
    <row r="260" spans="1:11" x14ac:dyDescent="0.35">
      <c r="C260" s="16">
        <v>0</v>
      </c>
      <c r="E260" s="16">
        <v>0</v>
      </c>
      <c r="F260" s="42"/>
      <c r="H260">
        <v>0</v>
      </c>
      <c r="I260">
        <f t="shared" si="9"/>
        <v>0</v>
      </c>
      <c r="K260">
        <f t="shared" si="8"/>
        <v>0</v>
      </c>
    </row>
    <row r="261" spans="1:11" x14ac:dyDescent="0.35">
      <c r="C261" s="16">
        <v>0</v>
      </c>
      <c r="E261" s="16">
        <v>0</v>
      </c>
      <c r="F261" s="42"/>
      <c r="H261">
        <v>0</v>
      </c>
      <c r="I261">
        <f t="shared" si="9"/>
        <v>0</v>
      </c>
      <c r="K261">
        <f t="shared" si="8"/>
        <v>0</v>
      </c>
    </row>
    <row r="262" spans="1:11" x14ac:dyDescent="0.35">
      <c r="A262" t="s">
        <v>27</v>
      </c>
      <c r="B262" t="s">
        <v>5</v>
      </c>
      <c r="C262" s="16" t="s">
        <v>7</v>
      </c>
      <c r="E262" s="16" t="s">
        <v>7</v>
      </c>
      <c r="F262" s="42"/>
      <c r="G262" s="16" t="s">
        <v>7</v>
      </c>
      <c r="H262" t="s">
        <v>7</v>
      </c>
      <c r="I262" t="str">
        <f t="shared" si="9"/>
        <v>Standard</v>
      </c>
      <c r="K262" t="str">
        <f t="shared" si="8"/>
        <v>Standard</v>
      </c>
    </row>
    <row r="263" spans="1:11" x14ac:dyDescent="0.35">
      <c r="B263" t="s">
        <v>22</v>
      </c>
      <c r="C263" s="16">
        <v>510</v>
      </c>
      <c r="D263" s="43">
        <v>510</v>
      </c>
      <c r="E263" s="16">
        <v>510</v>
      </c>
      <c r="F263" s="42"/>
      <c r="G263" s="16">
        <v>420</v>
      </c>
      <c r="H263">
        <v>445.20000000000005</v>
      </c>
      <c r="I263">
        <f t="shared" si="9"/>
        <v>471.91200000000009</v>
      </c>
      <c r="J263">
        <v>510</v>
      </c>
      <c r="K263">
        <f t="shared" si="8"/>
        <v>510</v>
      </c>
    </row>
    <row r="264" spans="1:11" x14ac:dyDescent="0.35">
      <c r="B264" t="s">
        <v>89</v>
      </c>
      <c r="C264" s="16">
        <v>1020</v>
      </c>
      <c r="D264" s="43">
        <v>1020</v>
      </c>
      <c r="E264" s="16">
        <v>1020</v>
      </c>
      <c r="F264" s="42"/>
      <c r="G264" s="16">
        <v>840</v>
      </c>
      <c r="H264">
        <v>890.40000000000009</v>
      </c>
      <c r="I264">
        <f t="shared" si="9"/>
        <v>943.82400000000018</v>
      </c>
      <c r="J264">
        <v>1020</v>
      </c>
      <c r="K264">
        <f t="shared" ref="K264:K267" si="10">IF(ISNUMBER(J264),J264,I264)</f>
        <v>1020</v>
      </c>
    </row>
    <row r="265" spans="1:11" x14ac:dyDescent="0.35">
      <c r="C265" s="16">
        <v>0</v>
      </c>
      <c r="E265" s="16">
        <v>0</v>
      </c>
      <c r="F265" s="42"/>
      <c r="H265">
        <v>0</v>
      </c>
      <c r="I265">
        <f t="shared" si="9"/>
        <v>0</v>
      </c>
      <c r="K265">
        <f t="shared" si="10"/>
        <v>0</v>
      </c>
    </row>
    <row r="266" spans="1:11" x14ac:dyDescent="0.35">
      <c r="A266" t="s">
        <v>14</v>
      </c>
      <c r="B266" t="s">
        <v>5</v>
      </c>
      <c r="C266" s="16" t="s">
        <v>7</v>
      </c>
      <c r="E266" s="16" t="s">
        <v>7</v>
      </c>
      <c r="F266" s="42"/>
      <c r="G266" s="16" t="s">
        <v>7</v>
      </c>
      <c r="H266" t="s">
        <v>7</v>
      </c>
      <c r="I266" t="str">
        <f t="shared" si="9"/>
        <v>Standard</v>
      </c>
      <c r="K266" t="str">
        <f t="shared" si="10"/>
        <v>Standard</v>
      </c>
    </row>
    <row r="267" spans="1:11" x14ac:dyDescent="0.35">
      <c r="B267" t="s">
        <v>2</v>
      </c>
      <c r="C267" s="16">
        <v>442</v>
      </c>
      <c r="D267" s="43">
        <v>442</v>
      </c>
      <c r="E267" s="16">
        <v>426</v>
      </c>
      <c r="F267" s="42"/>
      <c r="G267" s="16">
        <v>350</v>
      </c>
      <c r="H267">
        <v>371</v>
      </c>
      <c r="I267">
        <f t="shared" si="9"/>
        <v>393.26000000000005</v>
      </c>
      <c r="J267">
        <v>426</v>
      </c>
      <c r="K267">
        <f t="shared" si="10"/>
        <v>426</v>
      </c>
    </row>
  </sheetData>
  <sheetProtection selectLockedCells="1"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JPK 45 FR-UK</vt:lpstr>
      <vt:lpstr>Prix 45</vt:lpstr>
      <vt:lpstr>'JPK 45 FR-UK'!Zone_d_impression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thdh</dc:creator>
  <cp:lastModifiedBy>JB DEJEANTY</cp:lastModifiedBy>
  <cp:lastPrinted>2021-03-24T08:03:01Z</cp:lastPrinted>
  <dcterms:created xsi:type="dcterms:W3CDTF">2018-06-05T13:10:40Z</dcterms:created>
  <dcterms:modified xsi:type="dcterms:W3CDTF">2024-12-11T11:49:17Z</dcterms:modified>
</cp:coreProperties>
</file>